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26"/>
  </bookViews>
  <sheets>
    <sheet name="财务公开一览表" sheetId="1" r:id="rId1"/>
    <sheet name="附件1办公费" sheetId="3" r:id="rId2"/>
    <sheet name="附件2印刷" sheetId="23" r:id="rId3"/>
    <sheet name="附件3水电" sheetId="4" r:id="rId4"/>
    <sheet name="附件4邮电" sheetId="24" r:id="rId5"/>
    <sheet name="附件5物业" sheetId="26" r:id="rId6"/>
    <sheet name="附件6旅差" sheetId="25" r:id="rId7"/>
    <sheet name="附件7餐补" sheetId="28" r:id="rId8"/>
    <sheet name="附件8公务车运行维护" sheetId="29" r:id="rId9"/>
    <sheet name="附件9劳务" sheetId="30" r:id="rId10"/>
    <sheet name="附件10委托" sheetId="6" r:id="rId11"/>
    <sheet name="附件11维修" sheetId="31" r:id="rId12"/>
    <sheet name="附件12专用材料" sheetId="32" r:id="rId13"/>
    <sheet name="附件13燃料" sheetId="33" r:id="rId14"/>
    <sheet name="附件14专用设备" sheetId="34" r:id="rId15"/>
    <sheet name="附件15办公设备" sheetId="35" r:id="rId16"/>
    <sheet name="附件16其他资金" sheetId="36" r:id="rId17"/>
    <sheet name="附件17租赁" sheetId="37" r:id="rId18"/>
    <sheet name="附件18其他交通" sheetId="18" r:id="rId19"/>
    <sheet name="附件19清洁卫生" sheetId="38" r:id="rId20"/>
    <sheet name="附件20大型修缮" sheetId="19" r:id="rId21"/>
    <sheet name="附件21工会经费" sheetId="20" r:id="rId22"/>
    <sheet name="附件22培训费" sheetId="45" r:id="rId23"/>
    <sheet name="附件23基本户" sheetId="39" r:id="rId24"/>
    <sheet name="附件24咨询费" sheetId="21" r:id="rId25"/>
    <sheet name="附件25其他资本性支出" sheetId="46" r:id="rId26"/>
    <sheet name="附件26疫情工作午、晚餐费用" sheetId="47" r:id="rId27"/>
    <sheet name="附件27基建项目支出" sheetId="48" r:id="rId28"/>
  </sheets>
  <definedNames>
    <definedName name="_xlnm._FilterDatabase" localSheetId="7" hidden="1">附件7餐补!$A$4:$H$128</definedName>
  </definedNames>
  <calcPr calcId="144525"/>
</workbook>
</file>

<file path=xl/sharedStrings.xml><?xml version="1.0" encoding="utf-8"?>
<sst xmlns="http://schemas.openxmlformats.org/spreadsheetml/2006/main" count="1383" uniqueCount="730">
  <si>
    <t>2024年3月份财务公开一览表</t>
  </si>
  <si>
    <t>单位名称：[1097]海口市龙华区海垦办</t>
  </si>
  <si>
    <t>科目（项目）名称</t>
  </si>
  <si>
    <t>金额</t>
  </si>
  <si>
    <t>明细说明</t>
  </si>
  <si>
    <t>备注</t>
  </si>
  <si>
    <t>一、本月收入合计</t>
  </si>
  <si>
    <t>填列除了财政拨款预算收入外的其他收入，包括捐赠收入、其他收入、工会户收入</t>
  </si>
  <si>
    <t>　</t>
  </si>
  <si>
    <t xml:space="preserve">  （一）捐赠预算收入</t>
  </si>
  <si>
    <t>财政拨款收入</t>
  </si>
  <si>
    <t>行政单位接受其他单位或者个人捐赠取得的收入</t>
  </si>
  <si>
    <t xml:space="preserve">  （二）其他预算收入</t>
  </si>
  <si>
    <t>利息收入</t>
  </si>
  <si>
    <t xml:space="preserve">  （三）工会户收入</t>
  </si>
  <si>
    <t>指单位独立开立工会经费账户取得的收入。如单位未独立开立工会经费账户，工会经费划拨到主管部门工会经费账户的，主管部门填列时应剔除该单位的收入数字，单位填列时，应向主管部门取得相关的收入数字填列。</t>
  </si>
  <si>
    <t>本单位开立工会户的从工会户取数手工填列</t>
  </si>
  <si>
    <t>一、本月预算支出合计</t>
  </si>
  <si>
    <t>表格填列包括财政资金支出、经营支出、其他资金支出、工会户支出。其中，明细说明按支出类别分项说明，尽可能写清支出事项的事由、单价、数量及金额。（如：××工作需要，举办××培训班1期,×人参训,发生印刷费×元、用餐×元、师资费×元）</t>
  </si>
  <si>
    <t xml:space="preserve">  （一）财政资金预算支出</t>
  </si>
  <si>
    <t>办公费</t>
  </si>
  <si>
    <t>反映购买日常办公用品、书报杂志等支出。（如：XX笔：X支* X元/支＝XX元；书报杂志：人民日报XX份，XX元，XX杂志XX份，XX元）</t>
  </si>
  <si>
    <t>清单见附件1</t>
  </si>
  <si>
    <t>印刷费</t>
  </si>
  <si>
    <t>反映单位的印刷费用。所有日常工作需要的印刷支出都在此填列，但已有其他明确科目的项目从属该项目，如会议、培训等资料印刷，记入会议费、培训费。</t>
  </si>
  <si>
    <t>清单见附件2</t>
  </si>
  <si>
    <t>租赁费</t>
  </si>
  <si>
    <t>反映租赁办公用房、宿舍、专用通讯网以及其他设备等方面的费用。专用通讯网费指长期固定地租用专线网费用。</t>
  </si>
  <si>
    <t>清单见附件17</t>
  </si>
  <si>
    <t>水电费</t>
  </si>
  <si>
    <t>反映单位支付的电费、水费、污水处理费等支出</t>
  </si>
  <si>
    <t>清单见附件3</t>
  </si>
  <si>
    <t>邮电费</t>
  </si>
  <si>
    <t>反映单位开支的信函、包裹、货物等物品的邮寄费及电话费、电报费、传真费、网络通讯费等。如通过各类快递公司邮寄的支出也记邮电费。网络通讯费指临时使用，通过拨号等方式使用他人网络的费用。</t>
  </si>
  <si>
    <t>清单见附件4</t>
  </si>
  <si>
    <t>物业管理费</t>
  </si>
  <si>
    <t xml:space="preserve">反映单位开支办公用房以及未实行职工住宅物业服务改革的在职职工及离退休人员宿舍等的物业管理费，包括综合治理、绿化、卫生等方面的支出。</t>
  </si>
  <si>
    <t>清单见附件5</t>
  </si>
  <si>
    <t>办公经费</t>
  </si>
  <si>
    <t>差旅费</t>
  </si>
  <si>
    <t>反映单位工作人员国（境）内出差发生的城市间交通费、住宿费、伙食补助费和市内交通费。参加外单位组织的会议费用记差旅费。</t>
  </si>
  <si>
    <t>清单见附件6</t>
  </si>
  <si>
    <t>反映单位按规定提取或安排的工会经费。如单位未开立工会经费账户开支的费用在此填列，已开立工会账户的记入工会户支出。</t>
  </si>
  <si>
    <t>已开工会户的在(四)工会户支出填列。确实在国库支出的请查询手工填列。</t>
  </si>
  <si>
    <t>其他交通费</t>
  </si>
  <si>
    <t>反映单位除公务用车运行维护费以外的其他交通费用。如公务交通补贴，租车费用、出租车费用，飞机、船舶等的燃料费、维修费、保险费等。电动车的维修费在该科目支出。</t>
  </si>
  <si>
    <t>清单见附件18</t>
  </si>
  <si>
    <t>人员支出</t>
  </si>
  <si>
    <t>其他工资福利支出</t>
  </si>
  <si>
    <t>除人社部门核发的人员（含离退休人员）工资津贴、缴交的社保费及公积金之外，单位开支的探亲费、体检费等人员支出。</t>
  </si>
  <si>
    <t>误餐费</t>
  </si>
  <si>
    <r>
      <rPr>
        <sz val="11"/>
        <color theme="1"/>
        <rFont val="宋体"/>
        <charset val="134"/>
        <scheme val="minor"/>
      </rPr>
      <t>加班工资</t>
    </r>
    <r>
      <rPr>
        <sz val="11"/>
        <color indexed="8"/>
        <rFont val="宋体"/>
        <charset val="134"/>
        <scheme val="minor"/>
      </rPr>
      <t>(年休假报酬)</t>
    </r>
  </si>
  <si>
    <t>工作人员在工作常驻地的市县内（包括郊区）因公外出不能回家或回本单位用餐者，可发给误餐补助。误餐补助根据午餐、晚餐的实际误餐情况，按每人每餐40元定额补助。（要详细列出领取误餐费人员的名单及金额，如果人员太多，表格中无法填列的可列表作附件公开。如：王XX 120元、李XX 200元）</t>
  </si>
  <si>
    <t>清单见附件7</t>
  </si>
  <si>
    <t>疫情防控午、晚餐费用</t>
  </si>
  <si>
    <t>清单见附件26</t>
  </si>
  <si>
    <t>会议费</t>
  </si>
  <si>
    <t>编制外长期聘用人员工资</t>
  </si>
  <si>
    <t>反映单位在会议期间按规定开支的住宿费、伙食费、会议场地租金、交通费、文件印刷费、医药费等。</t>
  </si>
  <si>
    <t>培训场地费</t>
  </si>
  <si>
    <t>其他工资福利杂项支出</t>
  </si>
  <si>
    <t>反映除因公出国（境）培训费以外的，在培训期间发生的师资费、住宿费、伙食费、培训场地费、培训资料费、交通费等各类培训费用。</t>
  </si>
  <si>
    <t>清单见附件22</t>
  </si>
  <si>
    <t>公务用车运行维护费</t>
  </si>
  <si>
    <t>商品和服务支出</t>
  </si>
  <si>
    <t>反映单位按规定保留的公务用车燃料费、维修费、过桥过路费、保险费、安全奖励费用等支出。</t>
  </si>
  <si>
    <t>清单见附件8</t>
  </si>
  <si>
    <t>公务接待费</t>
  </si>
  <si>
    <t>反映单位按规定开支的各类公务接待（含外宾接待）费用</t>
  </si>
  <si>
    <t>因公出国（境）费用</t>
  </si>
  <si>
    <t>日常办公用品</t>
  </si>
  <si>
    <t>反映单位公务出国（境）的国际旅费、国外城市间交通费、住宿费、伙食费、培训费、公杂费等。</t>
  </si>
  <si>
    <t>委托业务费</t>
  </si>
  <si>
    <t>劳务费</t>
  </si>
  <si>
    <t xml:space="preserve">反映支付给外单位和个人的劳务费用，如临时聘用人员、钟点工工资，稿费、翻译费，评审费保安公司的安保费、支付给公司的劳务派遣人员的费用等。</t>
  </si>
  <si>
    <t>清单见附件9</t>
  </si>
  <si>
    <t xml:space="preserve">反映因委托外单位办理业务而支付的委托业务费。外单位不仅可以为预算单位，也含非预算单位。</t>
  </si>
  <si>
    <t>清单见附件10</t>
  </si>
  <si>
    <t>咨询费</t>
  </si>
  <si>
    <t>反映单位咨询方面的支出。</t>
  </si>
  <si>
    <t>清单见附件24</t>
  </si>
  <si>
    <t>维修（护）费</t>
  </si>
  <si>
    <t>手续费</t>
  </si>
  <si>
    <t>反映单位日常开支的固定资产（不包括车船等交通工具）修理和维护费用，网络信息系统运行与维护费用，以及按规定提取的修购基金。</t>
  </si>
  <si>
    <t>清单见附件11</t>
  </si>
  <si>
    <t>专用材料购置费</t>
  </si>
  <si>
    <t>专用材料费</t>
  </si>
  <si>
    <t>反映单位购买日常专用材料的支出。</t>
  </si>
  <si>
    <t>清单见附件12</t>
  </si>
  <si>
    <t>被装购置费</t>
  </si>
  <si>
    <t>反映单位的被装购置支出。</t>
  </si>
  <si>
    <t>专用燃料费</t>
  </si>
  <si>
    <t>反映用作业务工作设备的车、船设施等的油料支出。</t>
  </si>
  <si>
    <t>清单见附件13</t>
  </si>
  <si>
    <t>设备购置</t>
  </si>
  <si>
    <t>办公设备购置</t>
  </si>
  <si>
    <t>反映用于购置并按财务会计制度规定纳入固定资产核算范围的办公家具和办公设备的支出。</t>
  </si>
  <si>
    <t>清单见附件15</t>
  </si>
  <si>
    <t>专用设备购置</t>
  </si>
  <si>
    <t>反映用于购置具有专门用途、并按财务会计制度规定纳入固定资产核算范围的各类专用设备的支出。</t>
  </si>
  <si>
    <t>清单见附件14</t>
  </si>
  <si>
    <t>信息网络及软件购置更新</t>
  </si>
  <si>
    <t>信息网络及软件购置更新。反映政府用于信息网络方面的支出。</t>
  </si>
  <si>
    <t>其他公用支出</t>
  </si>
  <si>
    <t>1、制作2023年第三、四季度政务公开栏费用1244元
2、2024年“三八”妇女节活动人员人身意外险500元
3、制作垦家大院党群服务中心汇报展板、宣传画费用8968.8元
4、制作城管办公室辖区划片分布图及执法形象墙6380元
5、制作第49期“巩文”办件整改物料费用1071.8元
6、制作第6期“巩文”办件整改物料费用1767.76元
7、制作“巩文”网上申报活动横幅费用1575元
8、租用消防宣传车费用4000元
9、制作1月份市督查第一期“巩文”办件整改物料费用1929.76元
10、制作“三八”节广场舞台文艺汇演暨学雷锋志愿服务活动背景板等费用2925元
11、制作2024年第一期健康教育宣传栏费用13110元
12、制作2024年上半年征兵宣传汇演活动费用35915.6元
13、制作2024年上半年征兵宣传物品费用18498元
14、制作垃圾分类宣传折页费用10000元
15、其他商品和服务杂支出19954.24元</t>
  </si>
  <si>
    <t>基建项目支出</t>
  </si>
  <si>
    <t>清单见附件27</t>
  </si>
  <si>
    <t>其中：XX项目</t>
  </si>
  <si>
    <t>XX项目</t>
  </si>
  <si>
    <t>大型修缮</t>
  </si>
  <si>
    <t>清单见附件20</t>
  </si>
  <si>
    <t>清洁卫生</t>
  </si>
  <si>
    <t>清单见附件19</t>
  </si>
  <si>
    <t>其他资本性支出</t>
  </si>
  <si>
    <t>除12和14科目外的309和310的其他资本性支出</t>
  </si>
  <si>
    <t>清单见附件25</t>
  </si>
  <si>
    <t xml:space="preserve">  （二）其他预算支出</t>
  </si>
  <si>
    <t xml:space="preserve">指除财政拨款收入、经营收入等以外的其他各项收入中安排的支出。</t>
  </si>
  <si>
    <t>其他资金基本支出</t>
  </si>
  <si>
    <t>"指除财政拨款收入、经营收入等以外
的其他各项收入中安排的基本支出。
"</t>
  </si>
  <si>
    <t>清单见附件23</t>
  </si>
  <si>
    <t>其他资金项目支出</t>
  </si>
  <si>
    <t>其他资金基建支出</t>
  </si>
  <si>
    <t xml:space="preserve">指除财政拨款收入、经营收入等以外
的其他各项收入中安排的基建支出。</t>
  </si>
  <si>
    <t xml:space="preserve">  （四）工会户支出</t>
  </si>
  <si>
    <t>指单位从独立开立工会经费账户开支的费用。如单位未独立开立工会经费账户，工会经费划拨主管部门工会经费账户的，主管部门填列时，应剔除该单位的支出数字，单位填列时，应向主管部门取得相关的支出数字填列。</t>
  </si>
  <si>
    <t>清单见附件21</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</si>
  <si>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</si>
  <si>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r>
      <rPr>
        <sz val="12"/>
        <color theme="1"/>
        <rFont val="宋体"/>
        <charset val="134"/>
        <scheme val="minor"/>
      </rPr>
      <t>附件1</t>
    </r>
    <r>
      <rPr>
        <sz val="12"/>
        <color indexed="8"/>
        <rFont val="宋体"/>
        <charset val="134"/>
      </rPr>
      <t>：</t>
    </r>
  </si>
  <si>
    <t>海垦办3月财务公开办公费明细表</t>
  </si>
  <si>
    <t>单位：海垦街道办事处</t>
  </si>
  <si>
    <r>
      <rPr>
        <sz val="10"/>
        <color rgb="FF000000"/>
        <rFont val="宋体"/>
        <charset val="134"/>
      </rPr>
      <t>日期：</t>
    </r>
    <r>
      <rPr>
        <sz val="10"/>
        <color rgb="FF000000"/>
        <rFont val="Times New Roman"/>
        <charset val="134"/>
      </rPr>
      <t>2024</t>
    </r>
    <r>
      <rPr>
        <sz val="10"/>
        <color rgb="FF000000"/>
        <rFont val="宋体"/>
        <charset val="134"/>
      </rPr>
      <t>年3月31日</t>
    </r>
  </si>
  <si>
    <t>项目名称</t>
  </si>
  <si>
    <t>单位</t>
  </si>
  <si>
    <t>数量</t>
  </si>
  <si>
    <t>单价</t>
  </si>
  <si>
    <t>付办事处11月购买U盘128G</t>
  </si>
  <si>
    <t>个</t>
  </si>
  <si>
    <t>付办事处11月购买移动硬盘</t>
  </si>
  <si>
    <t>付办事处11月购买闪存卡128G</t>
  </si>
  <si>
    <t>付办事处11月购买折叠床四折</t>
  </si>
  <si>
    <t>张</t>
  </si>
  <si>
    <t>付办事处11月购买3米网线</t>
  </si>
  <si>
    <t>条</t>
  </si>
  <si>
    <t>付办事处11月购买长尾夹（小号）</t>
  </si>
  <si>
    <t>盒</t>
  </si>
  <si>
    <t>付办事处11月购买长尾夹（中号、大号）</t>
  </si>
  <si>
    <t>付办事处11月购买电池（5号、7号）</t>
  </si>
  <si>
    <t>付办事处11月购买固体胶</t>
  </si>
  <si>
    <t>付办事处11月购买订书钉</t>
  </si>
  <si>
    <t>付办事处11月购买彩色回形针</t>
  </si>
  <si>
    <t>付办事处11月购买中性笔</t>
  </si>
  <si>
    <t>付办事处11月购买便利贴（中号）</t>
  </si>
  <si>
    <t>本</t>
  </si>
  <si>
    <t>付办事处11月购买维达卷纸（1600g）</t>
  </si>
  <si>
    <t>提</t>
  </si>
  <si>
    <t>付办事处11月购买印台</t>
  </si>
  <si>
    <t>付办事处11月购买文件袋</t>
  </si>
  <si>
    <t>付办事处11月购买文件夹</t>
  </si>
  <si>
    <t>付办事处11月购买垃圾袋</t>
  </si>
  <si>
    <t>包</t>
  </si>
  <si>
    <t>付办事处11月购买红笔</t>
  </si>
  <si>
    <t>付办事处11月购买计算器</t>
  </si>
  <si>
    <t>付办事处11月购买有线鼠标</t>
  </si>
  <si>
    <t>付办事处11月购买无线鼠标</t>
  </si>
  <si>
    <t>付办事处11月购买文件盒</t>
  </si>
  <si>
    <t>付办事处11月购买封面纸</t>
  </si>
  <si>
    <t>付办事处11月购买抽杆夹大号</t>
  </si>
  <si>
    <t>付办事处11月购买水笔</t>
  </si>
  <si>
    <t>付办事处11月购买台牌</t>
  </si>
  <si>
    <t>付办事处11月购买大多孔插座</t>
  </si>
  <si>
    <t>付办事处11月购买起钉器</t>
  </si>
  <si>
    <t>付办事处11月购买大号透明胶</t>
  </si>
  <si>
    <t>付办事处11月购买剪刀</t>
  </si>
  <si>
    <t>把</t>
  </si>
  <si>
    <t>付办事处11月购买抽杆夹磨砂厚</t>
  </si>
  <si>
    <t>付办事处11月购买纸杯</t>
  </si>
  <si>
    <t>付办事处11月购买充电器（PD）</t>
  </si>
  <si>
    <t>付办事处11月购买加大垃圾袋</t>
  </si>
  <si>
    <t>付办事处11月购买洗手液</t>
  </si>
  <si>
    <t>瓶</t>
  </si>
  <si>
    <t>付办事处11月购买木质笔筒</t>
  </si>
  <si>
    <t>付办事处11月购买省力订书机</t>
  </si>
  <si>
    <t>付办事处11月购买拉链文件袋</t>
  </si>
  <si>
    <t>付办事处11月购买相片纸</t>
  </si>
  <si>
    <t>付办事处11月购买装钉刀头</t>
  </si>
  <si>
    <t>付办事处11月购买拖把</t>
  </si>
  <si>
    <t>付办事处11月购买平板拖把</t>
  </si>
  <si>
    <t>付办事处11月购买A4厚笔记本</t>
  </si>
  <si>
    <t>付办事处11月购买涂改液</t>
  </si>
  <si>
    <t>付办事处11月购买电话机</t>
  </si>
  <si>
    <t>付办事处11月购买毛巾</t>
  </si>
  <si>
    <t>付办事处11月购买印油</t>
  </si>
  <si>
    <t>付办事处11月购买抽杆夹</t>
  </si>
  <si>
    <t>付办事处11月购买党徽</t>
  </si>
  <si>
    <t>付办事处11月购买保鲜袋</t>
  </si>
  <si>
    <t>付办事处12月购买长尾夹小号</t>
  </si>
  <si>
    <t>付办事处12月购买长尾夹中号</t>
  </si>
  <si>
    <t>付办事处12月购买纸杯</t>
  </si>
  <si>
    <t>付办事处12月购买维达卷纸（1600G）</t>
  </si>
  <si>
    <t>付办事处12月购买垃圾袋</t>
  </si>
  <si>
    <t>付办事处12月购买装订胶片</t>
  </si>
  <si>
    <t>付办事处12月购买封面纸（白色）</t>
  </si>
  <si>
    <t>付办事处12月购买中性笔</t>
  </si>
  <si>
    <t>付办事处12月购买起钉器</t>
  </si>
  <si>
    <t>付办事处12月购买订书机</t>
  </si>
  <si>
    <t>付办事处12月购买打印墨水（型号672）</t>
  </si>
  <si>
    <t>付办事处12月购买打印墨水（型号004）</t>
  </si>
  <si>
    <t>付办事处12月购买加大垃圾袋</t>
  </si>
  <si>
    <t>付办事处12月购买洗手液</t>
  </si>
  <si>
    <t>付办事处12月购买洁厕灵</t>
  </si>
  <si>
    <t>付办事处12月购买抽杆夹大号</t>
  </si>
  <si>
    <t>付办事处12月购买文件袋</t>
  </si>
  <si>
    <t>付办事处12月购买可擦笔</t>
  </si>
  <si>
    <t>付办事处12月购买彩色回形针</t>
  </si>
  <si>
    <t>付办事处12月购买印台</t>
  </si>
  <si>
    <t>付办事处12月购买订书钉</t>
  </si>
  <si>
    <t>付办事处12月购买拉链文件袋B4</t>
  </si>
  <si>
    <t>付办事处12月购买移动硬盘</t>
  </si>
  <si>
    <t>付办事处12月购买修正液</t>
  </si>
  <si>
    <t>付办事处12月购买固体胶</t>
  </si>
  <si>
    <t>付办事处12月购买抹布</t>
  </si>
  <si>
    <t>付办事处12月购买大透明胶</t>
  </si>
  <si>
    <t>付办事处12月购买双面胶</t>
  </si>
  <si>
    <t>付办事处12月购买有线鼠标</t>
  </si>
  <si>
    <t>付办事处12月购买无线鼠标</t>
  </si>
  <si>
    <t>付办事处12月购买2B铅笔</t>
  </si>
  <si>
    <t>付办事处12月购买鼠标垫</t>
  </si>
  <si>
    <t>付办事处12月购买U盘128G</t>
  </si>
  <si>
    <t>付办事处12月购买档案袋</t>
  </si>
  <si>
    <t>付办事处12月购买美工刀</t>
  </si>
  <si>
    <t>付办事处12月购买回形针</t>
  </si>
  <si>
    <t>付办事处12月购买3米大插座</t>
  </si>
  <si>
    <t>付办事处12月购买相片纸</t>
  </si>
  <si>
    <t>付办事处12月购买夹板</t>
  </si>
  <si>
    <t>付办事处12月购买强光手电</t>
  </si>
  <si>
    <t>付办事处12月购买洗洁精</t>
  </si>
  <si>
    <t>付办事处12月购买蓝色封面纸</t>
  </si>
  <si>
    <t>付办事处12月购买抽纸</t>
  </si>
  <si>
    <t>付办事处12月购买得力电话机</t>
  </si>
  <si>
    <t>付办事处12月购买折叠床</t>
  </si>
  <si>
    <t>付办事处12月购买垃圾桶（小）</t>
  </si>
  <si>
    <t>付办事处12月购买垃圾桶（大）</t>
  </si>
  <si>
    <t>付办事处12月购买拖把（平板）</t>
  </si>
  <si>
    <t>付办事处12月购买扫把</t>
  </si>
  <si>
    <t>套</t>
  </si>
  <si>
    <t>付办事处12月购买凉席</t>
  </si>
  <si>
    <t>付办事处12月购买塑料盆</t>
  </si>
  <si>
    <t>付办事处12月购买网线</t>
  </si>
  <si>
    <t>付办事处12月购买笔记本</t>
  </si>
  <si>
    <t>付办事处12月购买笔筒（木质）</t>
  </si>
  <si>
    <t>付办事处12月购买皮面笔记本</t>
  </si>
  <si>
    <t>付办事处12月购买磁排</t>
  </si>
  <si>
    <t>排</t>
  </si>
  <si>
    <t>付办事处12月购买地垫（大）</t>
  </si>
  <si>
    <t>付办事处12月购买地垫（小）</t>
  </si>
  <si>
    <t>付办事处12月购买电蚊拍</t>
  </si>
  <si>
    <t>付办事处1月购买网线</t>
  </si>
  <si>
    <t>付办事处1月购买大插座（3米）</t>
  </si>
  <si>
    <t>付办事处1月购买网线（5米）</t>
  </si>
  <si>
    <t>付办事处1月购买中性笔</t>
  </si>
  <si>
    <t>付办事处1月购买磁排</t>
  </si>
  <si>
    <t>付办事处1月购买U盘（256G）</t>
  </si>
  <si>
    <t>付办事处1月购买档案盒</t>
  </si>
  <si>
    <t>付办事处1月购买挂钩</t>
  </si>
  <si>
    <t>付办事处1月购买抽杆夹</t>
  </si>
  <si>
    <t>付办事处1月购买移动硬盘</t>
  </si>
  <si>
    <t>付办事处1月购买夹条（大）</t>
  </si>
  <si>
    <t>付办事处1月购买得力电话机</t>
  </si>
  <si>
    <t>付办事处1月购买维达卷纸（1600g）</t>
  </si>
  <si>
    <t>付办事处1月购买加大垃圾袋</t>
  </si>
  <si>
    <t>付办事处1月购买洗手液</t>
  </si>
  <si>
    <t>付办事处1月购买洁厕灵</t>
  </si>
  <si>
    <t>付办事处1月购买美工刀</t>
  </si>
  <si>
    <t>付办事处1月购买抹布</t>
  </si>
  <si>
    <t>付办事处1月购买报刊架</t>
  </si>
  <si>
    <t>付办事处1月购买文件框</t>
  </si>
  <si>
    <t>付办事处1月购买大透明胶</t>
  </si>
  <si>
    <t>付办事处1月购买档案袋</t>
  </si>
  <si>
    <t>付办事处1月购买剪刀</t>
  </si>
  <si>
    <t>付办事处1月购买无线鼠标键盘套装</t>
  </si>
  <si>
    <t>付办事处1月购买插座</t>
  </si>
  <si>
    <t>付办事处1月购买键盘</t>
  </si>
  <si>
    <t>付办事处1月购买手提电脑包</t>
  </si>
  <si>
    <t>付办事处1月购买手提文件袋</t>
  </si>
  <si>
    <t>付办事处1月购买护腕鼠标垫</t>
  </si>
  <si>
    <t>付办事处1月购买计算器</t>
  </si>
  <si>
    <t>付办事处1月购买垃圾袋</t>
  </si>
  <si>
    <t>付办事处1月购买订书机</t>
  </si>
  <si>
    <t>付办事处1月购买订书钉</t>
  </si>
  <si>
    <t>付办事处1月购买洗洁精</t>
  </si>
  <si>
    <t>付办事处1月购买便利贴</t>
  </si>
  <si>
    <t>付办事处1月购买茶杯</t>
  </si>
  <si>
    <t>付办事处1月购买消毒柜</t>
  </si>
  <si>
    <t>付办事处1月购买水桶</t>
  </si>
  <si>
    <t>付办事处1月购买夹条（中）</t>
  </si>
  <si>
    <t>付办事处1月购买笔记本（皮面）</t>
  </si>
  <si>
    <t>付办事处1月购买夹条（加大）</t>
  </si>
  <si>
    <t>付办事处1月购买桌垫120cm*60cm</t>
  </si>
  <si>
    <t>付办事处1月购买抽纸</t>
  </si>
  <si>
    <t>付办事处1月购买小透明胶</t>
  </si>
  <si>
    <t>付办事处1月购买双面胶（小）</t>
  </si>
  <si>
    <t>付办事处1月购买双面胶（中）</t>
  </si>
  <si>
    <t>付办事处1月购买地垫200cm*80cm</t>
  </si>
  <si>
    <t>付办事处1月购买U盘（64G）</t>
  </si>
  <si>
    <t>付办事处1月购买拖把</t>
  </si>
  <si>
    <t>付办事处1月购买扫把</t>
  </si>
  <si>
    <t>付办事处1月购买垃圾桶</t>
  </si>
  <si>
    <t>付办事处1月购买热水壶</t>
  </si>
  <si>
    <t>付办事处1月购买笔记本</t>
  </si>
  <si>
    <t>付办事处1月购买文件夹</t>
  </si>
  <si>
    <t>付办事处1月购买文件袋</t>
  </si>
  <si>
    <t>付办事处1月购买长尾夹（小号）</t>
  </si>
  <si>
    <t>付办事处1月购买长尾夹（中、大）</t>
  </si>
  <si>
    <t>付办事处1月购买粘钩</t>
  </si>
  <si>
    <t>付办事处1月购买马桶刷</t>
  </si>
  <si>
    <t>付办事处1月购买纸杯</t>
  </si>
  <si>
    <t>付办事处1月购买塑料盘</t>
  </si>
  <si>
    <t>付办事处1月购买礼花</t>
  </si>
  <si>
    <t>支</t>
  </si>
  <si>
    <t>付办事处1月购买门锁</t>
  </si>
  <si>
    <t>付办事处1月购买印台</t>
  </si>
  <si>
    <t>付办事处1月购买小刀</t>
  </si>
  <si>
    <t>付办事处1月购买U盘（4G）</t>
  </si>
  <si>
    <t>付办事处1月购买U盘（16G）</t>
  </si>
  <si>
    <t>付办事处1月购买药品箱</t>
  </si>
  <si>
    <t>付办事处1月购买电蚊拍</t>
  </si>
  <si>
    <t>付办事处1月购买老花镜</t>
  </si>
  <si>
    <t>付办事处1月购买拖把桶</t>
  </si>
  <si>
    <t>付办事处1月购买手套</t>
  </si>
  <si>
    <t>双</t>
  </si>
  <si>
    <t>付办事处1月购买垃圾铲</t>
  </si>
  <si>
    <t>付办事处征订全国新时代“枫桥经验”先进典型经验选编</t>
  </si>
  <si>
    <t>册</t>
  </si>
  <si>
    <t>付办事处征订平安中国年鉴22-23卷</t>
  </si>
  <si>
    <t>付办事处2月购买地垫</t>
  </si>
  <si>
    <t>付办事处2月购买桌垫</t>
  </si>
  <si>
    <t>付办事处2月购买B5笔记本</t>
  </si>
  <si>
    <t>付办事处2月购买中号计算器</t>
  </si>
  <si>
    <t>付办事处2月购买长尾夹（小号）</t>
  </si>
  <si>
    <t>付办事处2月购买文件袋</t>
  </si>
  <si>
    <t>付办事处2月购买插座（2米）</t>
  </si>
  <si>
    <t>付办事处2月购买维达卷纸（1600G）</t>
  </si>
  <si>
    <t>付办事处2月购买中性笔</t>
  </si>
  <si>
    <t>付办事处2月购买档案盒</t>
  </si>
  <si>
    <t>付办事处2月购买垃圾袋</t>
  </si>
  <si>
    <t>付办事处2月购买洗手液</t>
  </si>
  <si>
    <t>付办事处2月购买洁厕灵</t>
  </si>
  <si>
    <t>付办事处2月购买厕所刷</t>
  </si>
  <si>
    <t>付办事处2月购买抹布</t>
  </si>
  <si>
    <t>长</t>
  </si>
  <si>
    <t>付办事处2月购买剪刀</t>
  </si>
  <si>
    <t>付办事处2月购买订书机</t>
  </si>
  <si>
    <t>付办事处2月购买装钉线</t>
  </si>
  <si>
    <t>付办事处2月购买装钉锥子</t>
  </si>
  <si>
    <t>付办事处2月购买100gA3打印纸</t>
  </si>
  <si>
    <t>付办事处2月购买打印佳能墨水</t>
  </si>
  <si>
    <t>付办事处2月购买打印墨水L3118</t>
  </si>
  <si>
    <t>付办事处2月购买红色印台</t>
  </si>
  <si>
    <t>付办事处2月购买打印纸（红色）</t>
  </si>
  <si>
    <t>付办事处2月购买得力电话机</t>
  </si>
  <si>
    <t>付办事处2月购买纸杯</t>
  </si>
  <si>
    <t>付办事处2月购买插座（3米）</t>
  </si>
  <si>
    <t>付办事处2月购买平板拖把</t>
  </si>
  <si>
    <t>付办事处2月购买笔筒</t>
  </si>
  <si>
    <t>付办事处2月购买浇水壶</t>
  </si>
  <si>
    <t>付办事处2月购买垃圾框</t>
  </si>
  <si>
    <t>付办事处2月购买封面纸（白色）</t>
  </si>
  <si>
    <t>付办事处2月购买移动硬盘</t>
  </si>
  <si>
    <t>付办事处2月购买光敏印油</t>
  </si>
  <si>
    <t>付办事处2月购买起钉器</t>
  </si>
  <si>
    <t>付办事处2月购买涂改液</t>
  </si>
  <si>
    <t>付办事处2月购买折叠床</t>
  </si>
  <si>
    <t>付办事处2月购买抽纸</t>
  </si>
  <si>
    <t>付华垦社区志愿者服务工作站购买铭磐电源</t>
  </si>
  <si>
    <t>付华垦社区志愿者服务工作站购买技嘉主板</t>
  </si>
  <si>
    <t>付华垦社区志愿者服务工作站购买金士顿三代内存条</t>
  </si>
  <si>
    <t>付华垦社区志愿者服务工作站购买航嘉主机电源</t>
  </si>
  <si>
    <t>付华垦社区志愿者服务工作站购买金士顿固态硬盘</t>
  </si>
  <si>
    <t>付华垦社区志愿者服务工作站购买震旦225黑色粉盒</t>
  </si>
  <si>
    <t>付华垦社区志愿者服务工作站主板维修</t>
  </si>
  <si>
    <t>次</t>
  </si>
  <si>
    <t>付华垦社区志愿者服务工作站购买浅蓝封面纸</t>
  </si>
  <si>
    <t>付华垦社区志愿者服务工作站购买A4装订胶片</t>
  </si>
  <si>
    <t>付华垦社区志愿者服务工作站购买A4粉红纸</t>
  </si>
  <si>
    <t>付华垦社区志愿者服务工作站购买长尾夹（19mm）</t>
  </si>
  <si>
    <t>付华垦社区志愿者服务工作站购买长尾夹（32mm）</t>
  </si>
  <si>
    <t>付华垦社区志愿者服务工作站购买长尾夹（51mm）</t>
  </si>
  <si>
    <t>付华垦社区志愿者服务工作站购买便利贴</t>
  </si>
  <si>
    <t>付华垦社区志愿者服务工作站购买标签</t>
  </si>
  <si>
    <t>付华垦社区志愿者服务工作站购买麻沙杆夹</t>
  </si>
  <si>
    <t>付华垦社区志愿者服务工作站购买文件盒</t>
  </si>
  <si>
    <t>付华垦社区志愿者服务工作站购买按动签字笔</t>
  </si>
  <si>
    <t>付华垦社区志愿者服务工作站购买牛皮档案袋</t>
  </si>
  <si>
    <t>付华垦社区志愿者服务工作站购买文件夹</t>
  </si>
  <si>
    <t>付华垦社区志愿者服务工作站购买固体胶</t>
  </si>
  <si>
    <t>付华垦社区志愿者服务工作站购买涂改液</t>
  </si>
  <si>
    <t>付华垦社区志愿者服务工作站购买1.5米USB接口线</t>
  </si>
  <si>
    <t>付华垦社区志愿者服务工作站购买鼠标</t>
  </si>
  <si>
    <t>付华垦社区志愿者服务工作站购买键盘</t>
  </si>
  <si>
    <t>付华垦社区志愿者服务工作站购买联想2441粉盒</t>
  </si>
  <si>
    <t>付华垦社区志愿者服务工作站购买联想2441鼓架</t>
  </si>
  <si>
    <t>付华垦社区志愿者服务工作站购买佳能墨水（黑色）</t>
  </si>
  <si>
    <t>付华垦社区志愿者服务工作站购买佳能墨水（黄色）</t>
  </si>
  <si>
    <t>付华垦社区志愿者服务工作站购买佳能墨水（红色）</t>
  </si>
  <si>
    <t>付华垦社区志愿者服务工作站购买佳能墨水（蓝色）</t>
  </si>
  <si>
    <t>付华垦社区志愿者服务工作站购买佳能打印墨盒（黑色）</t>
  </si>
  <si>
    <t>付华垦社区志愿者服务工作站购买佳能打印墨盒（彩色）</t>
  </si>
  <si>
    <t>合计</t>
  </si>
  <si>
    <r>
      <rPr>
        <sz val="11"/>
        <color theme="1"/>
        <rFont val="宋体"/>
        <charset val="134"/>
        <scheme val="minor"/>
      </rPr>
      <t>附件2</t>
    </r>
    <r>
      <rPr>
        <sz val="11"/>
        <color indexed="8"/>
        <rFont val="宋体"/>
        <charset val="134"/>
      </rPr>
      <t>：</t>
    </r>
  </si>
  <si>
    <t>海垦办3月财务公开印刷费明细表</t>
  </si>
  <si>
    <r>
      <rPr>
        <sz val="11"/>
        <color theme="1"/>
        <rFont val="宋体"/>
        <charset val="134"/>
        <scheme val="minor"/>
      </rPr>
      <t>日期：</t>
    </r>
    <r>
      <rPr>
        <sz val="11"/>
        <color rgb="FF000000"/>
        <rFont val="Times New Roman"/>
        <charset val="134"/>
      </rPr>
      <t>2024</t>
    </r>
    <r>
      <rPr>
        <sz val="11"/>
        <color rgb="FF000000"/>
        <rFont val="宋体"/>
        <charset val="134"/>
      </rPr>
      <t>年</t>
    </r>
    <r>
      <rPr>
        <sz val="11"/>
        <color rgb="FF000000"/>
        <rFont val="宋体"/>
        <charset val="134"/>
        <scheme val="minor"/>
      </rPr>
      <t>3</t>
    </r>
    <r>
      <rPr>
        <sz val="11"/>
        <color rgb="FF000000"/>
        <rFont val="宋体"/>
        <charset val="134"/>
      </rPr>
      <t>月</t>
    </r>
    <r>
      <rPr>
        <sz val="11"/>
        <color rgb="FF000000"/>
        <rFont val="宋体"/>
        <charset val="134"/>
        <scheme val="minor"/>
      </rPr>
      <t>31</t>
    </r>
    <r>
      <rPr>
        <sz val="11"/>
        <color rgb="FF000000"/>
        <rFont val="宋体"/>
        <charset val="134"/>
      </rPr>
      <t>日</t>
    </r>
  </si>
  <si>
    <t>合计;</t>
  </si>
  <si>
    <r>
      <rPr>
        <sz val="11"/>
        <color theme="1"/>
        <rFont val="宋体"/>
        <charset val="134"/>
        <scheme val="minor"/>
      </rPr>
      <t>附件3</t>
    </r>
    <r>
      <rPr>
        <sz val="11"/>
        <color rgb="FF000000"/>
        <rFont val="宋体"/>
        <charset val="134"/>
      </rPr>
      <t>：</t>
    </r>
  </si>
  <si>
    <t>海垦办3月财务公开水电费明细表</t>
  </si>
  <si>
    <t>付办事处2月水费（地址：海垦路115号树人学校对面，户号：14201313401）</t>
  </si>
  <si>
    <t>付办事处2月水费（地址：滨濂村5队宅基地，户号：14201321309）</t>
  </si>
  <si>
    <t>付海垦街道花园夜市2023年8月至2024年2月电费</t>
  </si>
  <si>
    <r>
      <rPr>
        <sz val="11"/>
        <color theme="1"/>
        <rFont val="宋体"/>
        <charset val="134"/>
        <scheme val="minor"/>
      </rPr>
      <t>附件4</t>
    </r>
    <r>
      <rPr>
        <sz val="11"/>
        <color indexed="8"/>
        <rFont val="宋体"/>
        <charset val="134"/>
      </rPr>
      <t>：</t>
    </r>
  </si>
  <si>
    <t>海垦办3月财务公开邮件费明细表</t>
  </si>
  <si>
    <t>付办事处2023年12月、2024年1月电信通信服务费用</t>
  </si>
  <si>
    <t>付办事处2024年2月电信通信服务费</t>
  </si>
  <si>
    <r>
      <rPr>
        <sz val="11"/>
        <color theme="1"/>
        <rFont val="宋体"/>
        <charset val="134"/>
        <scheme val="minor"/>
      </rPr>
      <t>附件5</t>
    </r>
    <r>
      <rPr>
        <sz val="11"/>
        <color indexed="8"/>
        <rFont val="宋体"/>
        <charset val="134"/>
      </rPr>
      <t>：</t>
    </r>
  </si>
  <si>
    <t>海垦办3月财务公开物业费明细表</t>
  </si>
  <si>
    <r>
      <rPr>
        <sz val="11"/>
        <color theme="1"/>
        <rFont val="宋体"/>
        <charset val="134"/>
      </rPr>
      <t>附件</t>
    </r>
    <r>
      <rPr>
        <sz val="11"/>
        <color theme="1"/>
        <rFont val="Tahoma"/>
        <charset val="134"/>
      </rPr>
      <t>6</t>
    </r>
  </si>
  <si>
    <t>海垦办3月财务公开旅差费明细表</t>
  </si>
  <si>
    <t>付海垦街道派驻龙泉镇市井村乡村振兴工作队队员黄圣民2023年10月-2024年2月往返交通费</t>
  </si>
  <si>
    <t>付海垦街道派驻龙泉镇市井村乡村振兴工作队队员黄圣民2023年10月-2024年2月生活补助</t>
  </si>
  <si>
    <t>付海垦街道派驻龙桥镇乡村振兴工作队队员吴日诗2023年12月-2024年2月伙食补助及交通补助</t>
  </si>
  <si>
    <r>
      <rPr>
        <sz val="11"/>
        <color theme="1"/>
        <rFont val="宋体"/>
        <charset val="134"/>
        <scheme val="minor"/>
      </rPr>
      <t>附件7</t>
    </r>
    <r>
      <rPr>
        <sz val="11"/>
        <rFont val="宋体"/>
        <charset val="134"/>
      </rPr>
      <t>：</t>
    </r>
  </si>
  <si>
    <t>海垦办3月财务公开误餐补助明细表</t>
  </si>
  <si>
    <t>单位：</t>
  </si>
  <si>
    <t>海垦街道办事处</t>
  </si>
  <si>
    <r>
      <rPr>
        <sz val="10"/>
        <color theme="1" tint="0.349986266670736"/>
        <rFont val="宋体"/>
        <charset val="134"/>
        <scheme val="minor"/>
      </rPr>
      <t>日期：</t>
    </r>
    <r>
      <rPr>
        <sz val="10"/>
        <color theme="1" tint="0.349986266670736"/>
        <rFont val="Times New Roman"/>
        <charset val="134"/>
      </rPr>
      <t>2024</t>
    </r>
    <r>
      <rPr>
        <sz val="10"/>
        <color theme="1" tint="0.349986266670736"/>
        <rFont val="宋体"/>
        <charset val="134"/>
      </rPr>
      <t>年</t>
    </r>
    <r>
      <rPr>
        <sz val="10"/>
        <color theme="1" tint="0.349986266670736"/>
        <rFont val="宋体"/>
        <charset val="134"/>
        <scheme val="minor"/>
      </rPr>
      <t>3</t>
    </r>
    <r>
      <rPr>
        <sz val="10"/>
        <color theme="1" tint="0.349986266670736"/>
        <rFont val="宋体"/>
        <charset val="134"/>
      </rPr>
      <t>月</t>
    </r>
    <r>
      <rPr>
        <sz val="10"/>
        <color theme="1" tint="0.349986266670736"/>
        <rFont val="宋体"/>
        <charset val="134"/>
        <scheme val="minor"/>
      </rPr>
      <t>31</t>
    </r>
    <r>
      <rPr>
        <sz val="10"/>
        <color theme="1" tint="0.349986266670736"/>
        <rFont val="宋体"/>
        <charset val="134"/>
      </rPr>
      <t>日</t>
    </r>
  </si>
  <si>
    <t>序号</t>
  </si>
  <si>
    <t>姓名</t>
  </si>
  <si>
    <t>符文</t>
  </si>
  <si>
    <t>12、1、2月街道办事处</t>
  </si>
  <si>
    <t>韩勇明</t>
  </si>
  <si>
    <t>12、1、2月执法中队</t>
  </si>
  <si>
    <t>王博</t>
  </si>
  <si>
    <t>林方全</t>
  </si>
  <si>
    <t>陈俊杰</t>
  </si>
  <si>
    <t>蔡斌</t>
  </si>
  <si>
    <t>曾志龙</t>
  </si>
  <si>
    <t>陈军</t>
  </si>
  <si>
    <t>王廷武</t>
  </si>
  <si>
    <t>11、12、1、2月街道办事处</t>
  </si>
  <si>
    <t>林良洲</t>
  </si>
  <si>
    <t>熊克华</t>
  </si>
  <si>
    <t>1、2月街道办事处</t>
  </si>
  <si>
    <t>陈平</t>
  </si>
  <si>
    <t>陈元豪</t>
  </si>
  <si>
    <t>林文</t>
  </si>
  <si>
    <t>冯宗楷</t>
  </si>
  <si>
    <t>邢文琪</t>
  </si>
  <si>
    <t>丁勃</t>
  </si>
  <si>
    <t>陈彦</t>
  </si>
  <si>
    <t>郑传忠</t>
  </si>
  <si>
    <t>何子明</t>
  </si>
  <si>
    <t>全克宝</t>
  </si>
  <si>
    <t>陈盛</t>
  </si>
  <si>
    <t>黄嘉天</t>
  </si>
  <si>
    <t>吴兰珠</t>
  </si>
  <si>
    <t>冯涛</t>
  </si>
  <si>
    <t>古文茂</t>
  </si>
  <si>
    <t>冯敏</t>
  </si>
  <si>
    <t>李红珠</t>
  </si>
  <si>
    <t>陈海惠</t>
  </si>
  <si>
    <t>邹婉怡</t>
  </si>
  <si>
    <t>黄永劲</t>
  </si>
  <si>
    <t>钟凤龄</t>
  </si>
  <si>
    <t>张友娥</t>
  </si>
  <si>
    <t>12、1月街道办事处</t>
  </si>
  <si>
    <t>周金环</t>
  </si>
  <si>
    <t>陈翔高</t>
  </si>
  <si>
    <t>罗超平</t>
  </si>
  <si>
    <t>李小伟</t>
  </si>
  <si>
    <t>许环容</t>
  </si>
  <si>
    <t>欧丽娟</t>
  </si>
  <si>
    <t>何清发</t>
  </si>
  <si>
    <t>王宁</t>
  </si>
  <si>
    <t>周成泰</t>
  </si>
  <si>
    <t>蒙军</t>
  </si>
  <si>
    <t>蔡碧孺</t>
  </si>
  <si>
    <t>王德龄</t>
  </si>
  <si>
    <t>曾繁权</t>
  </si>
  <si>
    <t>符永恩</t>
  </si>
  <si>
    <t>冯一鑫</t>
  </si>
  <si>
    <t>许豪</t>
  </si>
  <si>
    <t>朱德家</t>
  </si>
  <si>
    <t>莫旺良</t>
  </si>
  <si>
    <t>2月街道办事处</t>
  </si>
  <si>
    <t>吴时谋</t>
  </si>
  <si>
    <t>刘京华</t>
  </si>
  <si>
    <t>王昌宇</t>
  </si>
  <si>
    <t>庄海桂</t>
  </si>
  <si>
    <t>陈守龙</t>
  </si>
  <si>
    <t>蔡仙南</t>
  </si>
  <si>
    <t>陈龙弟</t>
  </si>
  <si>
    <t>冯湘云</t>
  </si>
  <si>
    <t>谢旺开</t>
  </si>
  <si>
    <t>王伟萌</t>
  </si>
  <si>
    <t>郑飞</t>
  </si>
  <si>
    <t>赵钰涵</t>
  </si>
  <si>
    <t>吴纪恩</t>
  </si>
  <si>
    <t>刘蓉</t>
  </si>
  <si>
    <t>李振明</t>
  </si>
  <si>
    <t>张盼盼</t>
  </si>
  <si>
    <t>吴维荣</t>
  </si>
  <si>
    <t>夏梦</t>
  </si>
  <si>
    <t>钟齐翔</t>
  </si>
  <si>
    <t>李书平</t>
  </si>
  <si>
    <t>符芳国</t>
  </si>
  <si>
    <t>钟莹</t>
  </si>
  <si>
    <t>吴育唯</t>
  </si>
  <si>
    <t>刘忆南</t>
  </si>
  <si>
    <t>1月街道办事处</t>
  </si>
  <si>
    <t>曾德军</t>
  </si>
  <si>
    <t>张杰</t>
  </si>
  <si>
    <t>罗一鸣</t>
  </si>
  <si>
    <t>陈文杰</t>
  </si>
  <si>
    <t>王云</t>
  </si>
  <si>
    <t>冯玉琼</t>
  </si>
  <si>
    <t>麦发帅</t>
  </si>
  <si>
    <t>杨文金</t>
  </si>
  <si>
    <t>肖世威</t>
  </si>
  <si>
    <t>2月执法中队</t>
  </si>
  <si>
    <t>吴肇庆</t>
  </si>
  <si>
    <t>吴淑恺</t>
  </si>
  <si>
    <t>文飞</t>
  </si>
  <si>
    <t>邝国存</t>
  </si>
  <si>
    <t>罗宗卫</t>
  </si>
  <si>
    <t>许环杰</t>
  </si>
  <si>
    <t>黄红兰</t>
  </si>
  <si>
    <t>2月司法所</t>
  </si>
  <si>
    <t>冯发敏</t>
  </si>
  <si>
    <t>李娜</t>
  </si>
  <si>
    <t>吴天开</t>
  </si>
  <si>
    <t>邢静</t>
  </si>
  <si>
    <t>王雄</t>
  </si>
  <si>
    <t>汪红莲</t>
  </si>
  <si>
    <t>蒙纪龙</t>
  </si>
  <si>
    <t>12、1月执法中队</t>
  </si>
  <si>
    <t>杨华</t>
  </si>
  <si>
    <t>张经国</t>
  </si>
  <si>
    <t>赵迎春</t>
  </si>
  <si>
    <t>王立</t>
  </si>
  <si>
    <t>朱晓萍</t>
  </si>
  <si>
    <t>李茂华</t>
  </si>
  <si>
    <t>陈菊</t>
  </si>
  <si>
    <t>洪民丰</t>
  </si>
  <si>
    <t>郭龙妹</t>
  </si>
  <si>
    <t>李胜谟</t>
  </si>
  <si>
    <t>陈海英</t>
  </si>
  <si>
    <t>谢健文</t>
  </si>
  <si>
    <t>余涛</t>
  </si>
  <si>
    <t>姜祖光</t>
  </si>
  <si>
    <t>梁华政</t>
  </si>
  <si>
    <t>谭灵民</t>
  </si>
  <si>
    <t>徐日高</t>
  </si>
  <si>
    <t>林明立</t>
  </si>
  <si>
    <t>吴岳军</t>
  </si>
  <si>
    <t>丁仕贵</t>
  </si>
  <si>
    <t>史方华</t>
  </si>
  <si>
    <t>王育刚</t>
  </si>
  <si>
    <t>张胜彬</t>
  </si>
  <si>
    <t>蔡钻才</t>
  </si>
  <si>
    <t>12、1、2月联防队</t>
  </si>
  <si>
    <t>陈德荣</t>
  </si>
  <si>
    <t>张汉先</t>
  </si>
  <si>
    <t>陈江涛</t>
  </si>
  <si>
    <t>黄进文</t>
  </si>
  <si>
    <t>刘海能</t>
  </si>
  <si>
    <t>柯行清</t>
  </si>
  <si>
    <t>杨大魏</t>
  </si>
  <si>
    <t>黄谦汶</t>
  </si>
  <si>
    <t>侯秋銮</t>
  </si>
  <si>
    <t>徐蝶</t>
  </si>
  <si>
    <t>张帅</t>
  </si>
  <si>
    <t>黄振昌</t>
  </si>
  <si>
    <t>徐月</t>
  </si>
  <si>
    <t>毛至华</t>
  </si>
  <si>
    <t>钟文婧</t>
  </si>
  <si>
    <t>李强</t>
  </si>
  <si>
    <t>付平</t>
  </si>
  <si>
    <t>柯贤文</t>
  </si>
  <si>
    <t>谢冬梅</t>
  </si>
  <si>
    <t>陈锦</t>
  </si>
  <si>
    <t>梁海宴</t>
  </si>
  <si>
    <t>张辉</t>
  </si>
  <si>
    <t>王小燕</t>
  </si>
  <si>
    <t>张新民</t>
  </si>
  <si>
    <t>陈珊</t>
  </si>
  <si>
    <t>李成文</t>
  </si>
  <si>
    <t>符嘉蓉</t>
  </si>
  <si>
    <t>陈创燕</t>
  </si>
  <si>
    <t>杨茹</t>
  </si>
  <si>
    <t>黄卫师</t>
  </si>
  <si>
    <t>陈宗丽</t>
  </si>
  <si>
    <t>吴英财</t>
  </si>
  <si>
    <t>吴路炽</t>
  </si>
  <si>
    <t>覃月源</t>
  </si>
  <si>
    <t>11、12、1月12345热线员</t>
  </si>
  <si>
    <t>吴英智</t>
  </si>
  <si>
    <t>邱闻慧</t>
  </si>
  <si>
    <t>蔡玉金</t>
  </si>
  <si>
    <t>王一羽</t>
  </si>
  <si>
    <t>林怡欣</t>
  </si>
  <si>
    <t>吴小娜</t>
  </si>
  <si>
    <t>12、1月12345热线员</t>
  </si>
  <si>
    <t>黄小英</t>
  </si>
  <si>
    <t>曾觉平</t>
  </si>
  <si>
    <t>12、1、2月环保站</t>
  </si>
  <si>
    <t>陈敏慧</t>
  </si>
  <si>
    <t>郑彩虹</t>
  </si>
  <si>
    <t>黎旭友</t>
  </si>
  <si>
    <t>刘哲东</t>
  </si>
  <si>
    <t>林巧莹</t>
  </si>
  <si>
    <t>朱容芳</t>
  </si>
  <si>
    <t>潘佳佳</t>
  </si>
  <si>
    <t>符环宇</t>
  </si>
  <si>
    <t>王梦影</t>
  </si>
  <si>
    <t>曾玉典</t>
  </si>
  <si>
    <t>黄琼莹</t>
  </si>
  <si>
    <t>吴春妹</t>
  </si>
  <si>
    <t>杜悦萌</t>
  </si>
  <si>
    <t>符海紫</t>
  </si>
  <si>
    <t>朱怀丽</t>
  </si>
  <si>
    <t>王潇淋</t>
  </si>
  <si>
    <t>11月街道办事处</t>
  </si>
  <si>
    <t>张丽华</t>
  </si>
  <si>
    <t>凌卓志</t>
  </si>
  <si>
    <t>李海莲</t>
  </si>
  <si>
    <t>彭溪</t>
  </si>
  <si>
    <t>陈丽</t>
  </si>
  <si>
    <r>
      <rPr>
        <sz val="11"/>
        <color theme="1"/>
        <rFont val="宋体"/>
        <charset val="134"/>
        <scheme val="minor"/>
      </rPr>
      <t>附件8</t>
    </r>
    <r>
      <rPr>
        <sz val="11"/>
        <color indexed="8"/>
        <rFont val="宋体"/>
        <charset val="134"/>
      </rPr>
      <t>：</t>
    </r>
  </si>
  <si>
    <t>海垦办3月财务公开公车费明细表</t>
  </si>
  <si>
    <t>付公务车琼AJ9261更换轮胎2条、玻璃贴膜等维修费用</t>
  </si>
  <si>
    <t>附件9：</t>
  </si>
  <si>
    <t>海垦办3月财务公开劳务费明细表</t>
  </si>
  <si>
    <t>付海垦街道办事处疫情防控资金专项审计和2022年支出合规性检查专项审计费用</t>
  </si>
  <si>
    <t>付办事处项目咨询审核服务11个项目费用（党群服务中心文化氛围提升、海瑞大街海瑞学校廉政文化墙等）</t>
  </si>
  <si>
    <t>付办事处项目咨询审核服务费用（文秀街污水方沟应急维修项目拆除铺面重建及室内外装修工程造价咨询费用）</t>
  </si>
  <si>
    <t>付办事处为做好登革热防控及病媒生物防制工作，支付第三方2023年10-11月协助督导检查费用</t>
  </si>
  <si>
    <t>付办事处2024年律师咨询服务费（2024年2月1日至2025年1月31日）</t>
  </si>
  <si>
    <t>付办事处项目咨询审核服务6个项目费用（龙华区消防救援大队滨濂村小型站战斗服架、防晒房项目等）</t>
  </si>
  <si>
    <r>
      <rPr>
        <sz val="10"/>
        <color theme="1"/>
        <rFont val="宋体"/>
        <charset val="134"/>
        <scheme val="minor"/>
      </rPr>
      <t>付执法中队</t>
    </r>
    <r>
      <rPr>
        <sz val="10"/>
        <color theme="1"/>
        <rFont val="Tahoma"/>
        <charset val="134"/>
      </rPr>
      <t>2023</t>
    </r>
    <r>
      <rPr>
        <sz val="10"/>
        <color theme="1"/>
        <rFont val="宋体"/>
        <charset val="134"/>
      </rPr>
      <t>年</t>
    </r>
    <r>
      <rPr>
        <sz val="10"/>
        <color theme="1"/>
        <rFont val="Tahoma"/>
        <charset val="134"/>
      </rPr>
      <t>8</t>
    </r>
    <r>
      <rPr>
        <sz val="10"/>
        <color theme="1"/>
        <rFont val="宋体"/>
        <charset val="134"/>
      </rPr>
      <t>月中平广场、八一新村、金牛生态小区拆除违建劳务费用</t>
    </r>
  </si>
  <si>
    <t>付办事处清理排水沟、运输垃圾及吸污、吸粪费用</t>
  </si>
  <si>
    <t>付办事处接投诉件处理，海濂一横街128号路段污水管道疏通及清理劳务费</t>
  </si>
  <si>
    <t>付办事处制作金牛路垃圾分类站旁设置围挡劳务费用</t>
  </si>
  <si>
    <t>付执法中队2023年12月修补硬化路面劳务费用</t>
  </si>
  <si>
    <t>付执法中队12月清理乱堆放建筑垃圾劳务费</t>
  </si>
  <si>
    <t>付执法中队1月拆除违法建筑劳务费</t>
  </si>
  <si>
    <t>付执法中队1月修补硬化路面劳务费</t>
  </si>
  <si>
    <t>付执法中队滨濂同心文化广场路灯固定劳务费</t>
  </si>
  <si>
    <t>付执法中队拆除广告牌、地锁、清理乱粘贴小广告劳务费</t>
  </si>
  <si>
    <t>付执法中队2月清理乱停放电动车劳务费</t>
  </si>
  <si>
    <t>付办事处修剪办公区院内树木及清运费用</t>
  </si>
  <si>
    <t>付办事处修剪海垦派出所院内树林及清运费用</t>
  </si>
  <si>
    <t>付办事处清理办公区域排水沟费用</t>
  </si>
  <si>
    <t>付办事处应急办三防电台搬迁人工费</t>
  </si>
  <si>
    <t>付张氏宗祠内日常保洁1、2月费用</t>
  </si>
  <si>
    <t>付执法中队12月6-18日海垦街道刚峰路天邑呈广告对面清理垃圾及设置围挡费用</t>
  </si>
  <si>
    <t>付执法中队12月拆除广告招牌、地锁、清理乱粘贴劳务费</t>
  </si>
  <si>
    <t>付办事处根据“巩卫”迎检问题整改需要，对贤濂路秀峰学校后面围墙立面宣传改造提升施工费用</t>
  </si>
  <si>
    <t>付执法中队1月拆除广告牌、地锁、清理乱粘贴小广告劳务费</t>
  </si>
  <si>
    <t>付执法中队1月海南应急管理厅旁对面电动车划线劳务费</t>
  </si>
  <si>
    <r>
      <rPr>
        <sz val="11"/>
        <color theme="1"/>
        <rFont val="宋体"/>
        <charset val="134"/>
        <scheme val="minor"/>
      </rPr>
      <t>附件10</t>
    </r>
    <r>
      <rPr>
        <sz val="11"/>
        <color indexed="8"/>
        <rFont val="宋体"/>
        <charset val="134"/>
      </rPr>
      <t>：</t>
    </r>
  </si>
  <si>
    <t>海垦办3月财务公开委托费明细表</t>
  </si>
  <si>
    <t>附件11：</t>
  </si>
  <si>
    <r>
      <rPr>
        <sz val="11"/>
        <color theme="1"/>
        <rFont val="Tahoma"/>
        <charset val="134"/>
      </rPr>
      <t xml:space="preserve">  </t>
    </r>
    <r>
      <rPr>
        <sz val="11"/>
        <color theme="1"/>
        <rFont val="宋体"/>
        <charset val="134"/>
      </rPr>
      <t>海垦办</t>
    </r>
    <r>
      <rPr>
        <sz val="11"/>
        <color theme="1"/>
        <rFont val="Tahoma"/>
        <charset val="134"/>
      </rPr>
      <t>3</t>
    </r>
    <r>
      <rPr>
        <sz val="11"/>
        <color theme="1"/>
        <rFont val="宋体"/>
        <charset val="134"/>
      </rPr>
      <t>月财务公开维修费明细表</t>
    </r>
  </si>
  <si>
    <r>
      <rPr>
        <sz val="11"/>
        <color theme="1"/>
        <rFont val="宋体"/>
        <charset val="134"/>
      </rPr>
      <t>日期：</t>
    </r>
    <r>
      <rPr>
        <sz val="11"/>
        <color theme="1"/>
        <rFont val="Tahoma"/>
        <charset val="134"/>
      </rPr>
      <t>2024</t>
    </r>
    <r>
      <rPr>
        <sz val="11"/>
        <color theme="1"/>
        <rFont val="宋体"/>
        <charset val="134"/>
      </rPr>
      <t>年3月31日</t>
    </r>
  </si>
  <si>
    <t>付办事处2月水电及办公场所维修费用</t>
  </si>
  <si>
    <t>付办事处电脑系统安装运维费</t>
  </si>
  <si>
    <t>付办事处2023年12月办公电脑维修维护费用</t>
  </si>
  <si>
    <t>付办事处1月办公电脑维修维护费用</t>
  </si>
  <si>
    <t>付办事处2023年11月办公电脑维修维护费用</t>
  </si>
  <si>
    <r>
      <rPr>
        <sz val="11"/>
        <color theme="1"/>
        <rFont val="宋体"/>
        <charset val="134"/>
        <scheme val="minor"/>
      </rPr>
      <t>附件12</t>
    </r>
    <r>
      <rPr>
        <sz val="11"/>
        <color indexed="8"/>
        <rFont val="宋体"/>
        <charset val="134"/>
      </rPr>
      <t>：</t>
    </r>
  </si>
  <si>
    <t>海垦办3月财务公开专用材料费明细表</t>
  </si>
  <si>
    <r>
      <rPr>
        <sz val="11"/>
        <color theme="1"/>
        <rFont val="宋体"/>
        <charset val="134"/>
        <scheme val="minor"/>
      </rPr>
      <t>附件13</t>
    </r>
    <r>
      <rPr>
        <sz val="11"/>
        <color indexed="8"/>
        <rFont val="宋体"/>
        <charset val="134"/>
      </rPr>
      <t>：</t>
    </r>
  </si>
  <si>
    <t>海垦办3月财务公开燃料费明细表</t>
  </si>
  <si>
    <t>附件14：</t>
  </si>
  <si>
    <t>海垦办3月财务公开专用设备费明细表</t>
  </si>
  <si>
    <r>
      <rPr>
        <sz val="11"/>
        <color theme="1"/>
        <rFont val="宋体"/>
        <charset val="134"/>
        <scheme val="minor"/>
      </rPr>
      <t>附件15</t>
    </r>
    <r>
      <rPr>
        <sz val="11"/>
        <color indexed="8"/>
        <rFont val="宋体"/>
        <charset val="134"/>
      </rPr>
      <t>：</t>
    </r>
  </si>
  <si>
    <t>海垦办3月财务公开办公设备费明细表</t>
  </si>
  <si>
    <t>付武装工作民兵活动室购买健身器械（动感单车、哑铃、腹肌板各一台）</t>
  </si>
  <si>
    <t>付办事处新进人员12台电脑、12台打印机及12套系统费用</t>
  </si>
  <si>
    <t>付办事处武装工作卡战备物资器材库存安装报警系统、监控系统费用</t>
  </si>
  <si>
    <t>付办事处购买涉密计算机、打印机及配套软件、红黑电源隔离插座等专用设备费用</t>
  </si>
  <si>
    <r>
      <rPr>
        <sz val="11"/>
        <color theme="1"/>
        <rFont val="宋体"/>
        <charset val="134"/>
        <scheme val="minor"/>
      </rPr>
      <t>附件16</t>
    </r>
    <r>
      <rPr>
        <sz val="11"/>
        <color indexed="8"/>
        <rFont val="宋体"/>
        <charset val="134"/>
      </rPr>
      <t>：</t>
    </r>
  </si>
  <si>
    <t>海垦办3月财务公开其他资金项目支出明细表</t>
  </si>
  <si>
    <r>
      <rPr>
        <sz val="11"/>
        <color theme="1"/>
        <rFont val="宋体"/>
        <charset val="134"/>
        <scheme val="minor"/>
      </rPr>
      <t>附件17</t>
    </r>
    <r>
      <rPr>
        <sz val="11"/>
        <color indexed="8"/>
        <rFont val="宋体"/>
        <charset val="134"/>
      </rPr>
      <t>：</t>
    </r>
  </si>
  <si>
    <t>海垦办3月财务公开租赁费明细表</t>
  </si>
  <si>
    <r>
      <rPr>
        <sz val="11"/>
        <color theme="1"/>
        <rFont val="宋体"/>
        <charset val="134"/>
        <scheme val="minor"/>
      </rPr>
      <t>附件</t>
    </r>
    <r>
      <rPr>
        <sz val="11"/>
        <color indexed="8"/>
        <rFont val="宋体"/>
        <charset val="134"/>
      </rPr>
      <t>：18</t>
    </r>
  </si>
  <si>
    <t>海垦办3月财务公开其他交通费明细表</t>
  </si>
  <si>
    <t>付执法中队2023年12月电瓶巡逻车03维修费用</t>
  </si>
  <si>
    <t>付环保站2023年12月电瓶车维修费用</t>
  </si>
  <si>
    <t>付执法中队车辆琼A0216B维修费用</t>
  </si>
  <si>
    <t>付执法中队电瓶车FH09维修费用</t>
  </si>
  <si>
    <t>付执法中队电瓶巡逻车019全国喷漆、更换警灯、报警器费用</t>
  </si>
  <si>
    <t>付综治中心电瓶巡逻车更换轮胎1条、气嘴等维修费用</t>
  </si>
  <si>
    <r>
      <rPr>
        <sz val="11"/>
        <color theme="1"/>
        <rFont val="宋体"/>
        <charset val="134"/>
        <scheme val="minor"/>
      </rPr>
      <t>附件19</t>
    </r>
    <r>
      <rPr>
        <sz val="11"/>
        <color indexed="8"/>
        <rFont val="宋体"/>
        <charset val="134"/>
      </rPr>
      <t>：</t>
    </r>
  </si>
  <si>
    <t>海垦办3月财务公开清洁卫生费明细表</t>
  </si>
  <si>
    <t>合计：</t>
  </si>
  <si>
    <t>海垦办3月财务公开大型修缮费明细表</t>
  </si>
  <si>
    <t>付2022年龙华区海垦街道邮政宿舍、光华大院、双岛公寓等老旧小区改造项目-代建管理费</t>
  </si>
  <si>
    <t>付滨濂村城市小型消防站项目监理费（合同总额65800元，已支付32800元）</t>
  </si>
  <si>
    <t>付2022年龙华区海垦街道老旧小区电力改造项目代建管理费（合同金额：178780.23元，已支付101904元，现支付至总额62%）</t>
  </si>
  <si>
    <t>付2022年龙华区海垦街道老旧小区电力改造项目（第二期工程进度款转75%基本户）</t>
  </si>
  <si>
    <t>付2022年龙华区海垦街道老旧小区电力改造项目（第二期工程进度款转25%农民工专户）</t>
  </si>
  <si>
    <t>付2022年龙华区海垦街道粤通宿舍、大华新村、金龙小区等老旧小区改造项目代建管理费（合同金额：260743.83元，已付177305元，支付余款）</t>
  </si>
  <si>
    <r>
      <rPr>
        <sz val="11"/>
        <color theme="1"/>
        <rFont val="宋体"/>
        <charset val="134"/>
        <scheme val="minor"/>
      </rPr>
      <t>附件</t>
    </r>
    <r>
      <rPr>
        <sz val="11"/>
        <color theme="1"/>
        <rFont val="宋体"/>
        <charset val="134"/>
        <scheme val="minor"/>
      </rPr>
      <t>21</t>
    </r>
    <r>
      <rPr>
        <sz val="11"/>
        <color indexed="8"/>
        <rFont val="宋体"/>
        <charset val="134"/>
      </rPr>
      <t>：</t>
    </r>
  </si>
  <si>
    <t>海垦办3月财务公开工会费明细表</t>
  </si>
  <si>
    <t>付2024年海垦街道总工会工会会员春节福利（326人）</t>
  </si>
  <si>
    <t>付海口市龙华区总工会关于开展2024年“春节送温暖”活动横幅制作费用</t>
  </si>
  <si>
    <r>
      <rPr>
        <sz val="11"/>
        <color theme="1"/>
        <rFont val="宋体"/>
        <charset val="134"/>
        <scheme val="minor"/>
      </rPr>
      <t>附件2</t>
    </r>
    <r>
      <rPr>
        <sz val="11"/>
        <color theme="1"/>
        <rFont val="宋体"/>
        <charset val="134"/>
        <scheme val="minor"/>
      </rPr>
      <t>2</t>
    </r>
    <r>
      <rPr>
        <sz val="11"/>
        <color indexed="8"/>
        <rFont val="宋体"/>
        <charset val="134"/>
      </rPr>
      <t>：</t>
    </r>
  </si>
  <si>
    <t>海垦办3月财务公开培训经费明细表</t>
  </si>
  <si>
    <r>
      <rPr>
        <sz val="10"/>
        <color theme="1"/>
        <rFont val="宋体"/>
        <charset val="134"/>
        <scheme val="minor"/>
      </rPr>
      <t>日期：</t>
    </r>
    <r>
      <rPr>
        <sz val="10"/>
        <color rgb="FF000000"/>
        <rFont val="Times New Roman"/>
        <charset val="134"/>
      </rPr>
      <t>2024</t>
    </r>
    <r>
      <rPr>
        <sz val="10"/>
        <color rgb="FF000000"/>
        <rFont val="宋体"/>
        <charset val="134"/>
      </rPr>
      <t>年</t>
    </r>
    <r>
      <rPr>
        <sz val="10"/>
        <color rgb="FF000000"/>
        <rFont val="宋体"/>
        <charset val="134"/>
        <scheme val="minor"/>
      </rPr>
      <t>3</t>
    </r>
    <r>
      <rPr>
        <sz val="10"/>
        <color rgb="FF000000"/>
        <rFont val="宋体"/>
        <charset val="134"/>
      </rPr>
      <t>月</t>
    </r>
    <r>
      <rPr>
        <sz val="10"/>
        <color rgb="FF000000"/>
        <rFont val="宋体"/>
        <charset val="134"/>
        <scheme val="minor"/>
      </rPr>
      <t>31</t>
    </r>
    <r>
      <rPr>
        <sz val="10"/>
        <color rgb="FF000000"/>
        <rFont val="宋体"/>
        <charset val="134"/>
      </rPr>
      <t>日</t>
    </r>
  </si>
  <si>
    <r>
      <rPr>
        <sz val="11"/>
        <color theme="1"/>
        <rFont val="宋体"/>
        <charset val="134"/>
        <scheme val="minor"/>
      </rPr>
      <t>附件23</t>
    </r>
    <r>
      <rPr>
        <sz val="11"/>
        <color indexed="8"/>
        <rFont val="宋体"/>
        <charset val="134"/>
      </rPr>
      <t>：</t>
    </r>
  </si>
  <si>
    <t>海垦办3月财务公开基本户明细表</t>
  </si>
  <si>
    <t>付垦中社区符萍2021年6月自然分娩生充津贴</t>
  </si>
  <si>
    <t>付2024年元旦春节期间开展走访慰问海垦街道建国前老党员、生活困难党员购买慰问品费用</t>
  </si>
  <si>
    <r>
      <rPr>
        <sz val="11"/>
        <color theme="1"/>
        <rFont val="宋体"/>
        <charset val="134"/>
        <scheme val="minor"/>
      </rPr>
      <t>附件2</t>
    </r>
    <r>
      <rPr>
        <sz val="11"/>
        <color theme="1"/>
        <rFont val="宋体"/>
        <charset val="134"/>
        <scheme val="minor"/>
      </rPr>
      <t>4</t>
    </r>
    <r>
      <rPr>
        <sz val="11"/>
        <color indexed="8"/>
        <rFont val="宋体"/>
        <charset val="134"/>
      </rPr>
      <t>：</t>
    </r>
  </si>
  <si>
    <t>海垦办3月财务公开咨询明细表</t>
  </si>
  <si>
    <t>附件25：</t>
  </si>
  <si>
    <t>附件26：</t>
  </si>
  <si>
    <t>海垦办3月财务公开疫情工作午餐费用表</t>
  </si>
  <si>
    <t>附件27：</t>
  </si>
  <si>
    <t>海垦办3月财务公开基建项目支出明细表</t>
  </si>
</sst>
</file>

<file path=xl/styles.xml><?xml version="1.0" encoding="utf-8"?>
<styleSheet xmlns="http://schemas.openxmlformats.org/spreadsheetml/2006/main">
  <numFmts count="7">
    <numFmt numFmtId="176" formatCode="0.00_ "/>
    <numFmt numFmtId="177" formatCode="0.00_);[Red]\(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8" formatCode="yyyy&quot;年&quot;m&quot;月&quot;d&quot;日&quot;;@"/>
  </numFmts>
  <fonts count="93">
    <font>
      <sz val="11"/>
      <color theme="1"/>
      <name val="Tahoma"/>
      <charset val="134"/>
    </font>
    <font>
      <sz val="11"/>
      <color theme="1"/>
      <name val="宋体"/>
      <charset val="134"/>
      <scheme val="minor"/>
    </font>
    <font>
      <sz val="11"/>
      <color indexed="8"/>
      <name val="Times New Roman"/>
      <charset val="134"/>
    </font>
    <font>
      <sz val="14"/>
      <color indexed="8"/>
      <name val="宋体"/>
      <charset val="134"/>
    </font>
    <font>
      <sz val="10"/>
      <color theme="1" tint="0.249977111117893"/>
      <name val="宋体"/>
      <charset val="134"/>
    </font>
    <font>
      <sz val="10"/>
      <color theme="1" tint="0.249977111117893"/>
      <name val="宋体"/>
      <charset val="134"/>
      <scheme val="minor"/>
    </font>
    <font>
      <b/>
      <sz val="9"/>
      <color theme="1" tint="0.249977111117893"/>
      <name val="宋体"/>
      <charset val="134"/>
    </font>
    <font>
      <sz val="11"/>
      <color theme="1" tint="0.249977111117893"/>
      <name val="Times New Roman"/>
      <charset val="134"/>
    </font>
    <font>
      <sz val="10"/>
      <color theme="1" tint="0.249977111117893"/>
      <name val="Times New Roman"/>
      <charset val="134"/>
    </font>
    <font>
      <sz val="9"/>
      <color theme="1" tint="0.249977111117893"/>
      <name val="宋体"/>
      <charset val="134"/>
    </font>
    <font>
      <sz val="12"/>
      <color indexed="8"/>
      <name val="宋体"/>
      <charset val="134"/>
    </font>
    <font>
      <sz val="9"/>
      <color rgb="FF000000"/>
      <name val="宋体"/>
      <charset val="134"/>
    </font>
    <font>
      <sz val="10"/>
      <color theme="1"/>
      <name val="宋体"/>
      <charset val="134"/>
    </font>
    <font>
      <sz val="10"/>
      <name val="宋体"/>
      <charset val="134"/>
    </font>
    <font>
      <b/>
      <sz val="10"/>
      <color theme="1"/>
      <name val="宋体"/>
      <charset val="134"/>
    </font>
    <font>
      <sz val="10"/>
      <color theme="1"/>
      <name val="宋体"/>
      <charset val="134"/>
      <scheme val="minor"/>
    </font>
    <font>
      <b/>
      <sz val="10"/>
      <name val="宋体"/>
      <charset val="134"/>
    </font>
    <font>
      <b/>
      <sz val="10"/>
      <color theme="1" tint="0.249977111117893"/>
      <name val="宋体"/>
      <charset val="134"/>
    </font>
    <font>
      <b/>
      <sz val="10"/>
      <color theme="1" tint="0.249977111117893"/>
      <name val="宋体"/>
      <charset val="134"/>
      <scheme val="minor"/>
    </font>
    <font>
      <b/>
      <sz val="11"/>
      <color theme="1" tint="0.249977111117893"/>
      <name val="宋体"/>
      <charset val="134"/>
    </font>
    <font>
      <b/>
      <sz val="12"/>
      <color theme="1" tint="0.249977111117893"/>
      <name val="宋体"/>
      <charset val="134"/>
    </font>
    <font>
      <sz val="11"/>
      <color theme="1"/>
      <name val="SimSun"/>
      <charset val="134"/>
    </font>
    <font>
      <sz val="10"/>
      <color theme="1"/>
      <name val="Tahoma"/>
      <charset val="134"/>
    </font>
    <font>
      <sz val="11"/>
      <color theme="1"/>
      <name val="宋体"/>
      <charset val="134"/>
    </font>
    <font>
      <sz val="10"/>
      <color theme="1"/>
      <name val="宋体"/>
      <charset val="134"/>
      <scheme val="major"/>
    </font>
    <font>
      <b/>
      <sz val="12"/>
      <color theme="1"/>
      <name val="宋体"/>
      <charset val="134"/>
    </font>
    <font>
      <sz val="18"/>
      <color indexed="8"/>
      <name val="宋体"/>
      <charset val="134"/>
    </font>
    <font>
      <sz val="10"/>
      <color indexed="8"/>
      <name val="宋体"/>
      <charset val="134"/>
    </font>
    <font>
      <sz val="14"/>
      <color theme="1" tint="0.349986266670736"/>
      <name val="宋体"/>
      <charset val="134"/>
      <scheme val="minor"/>
    </font>
    <font>
      <sz val="10"/>
      <color theme="1" tint="0.349986266670736"/>
      <name val="宋体"/>
      <charset val="134"/>
      <scheme val="minor"/>
    </font>
    <font>
      <sz val="10"/>
      <color theme="1"/>
      <name val="SimSun"/>
      <charset val="134"/>
    </font>
    <font>
      <sz val="11"/>
      <color indexed="8"/>
      <name val="宋体"/>
      <charset val="134"/>
    </font>
    <font>
      <b/>
      <sz val="10"/>
      <color theme="1" tint="0.149906918546098"/>
      <name val="宋体"/>
      <charset val="134"/>
    </font>
    <font>
      <sz val="9"/>
      <color theme="1" tint="0.149906918546098"/>
      <name val="宋体"/>
      <charset val="134"/>
    </font>
    <font>
      <sz val="9"/>
      <color theme="1"/>
      <name val="Tahoma"/>
      <charset val="134"/>
    </font>
    <font>
      <sz val="12"/>
      <color theme="1"/>
      <name val="宋体"/>
      <charset val="134"/>
      <scheme val="minor"/>
    </font>
    <font>
      <sz val="9"/>
      <color theme="1"/>
      <name val="宋体"/>
      <charset val="134"/>
      <scheme val="minor"/>
    </font>
    <font>
      <sz val="14"/>
      <color indexed="8"/>
      <name val="Times New Roman"/>
      <charset val="134"/>
    </font>
    <font>
      <sz val="10"/>
      <color indexed="8"/>
      <name val="Times New Roman"/>
      <charset val="134"/>
    </font>
    <font>
      <sz val="10"/>
      <color rgb="FF000000"/>
      <name val="宋体"/>
      <charset val="134"/>
    </font>
    <font>
      <b/>
      <sz val="11"/>
      <name val="宋体"/>
      <charset val="134"/>
      <scheme val="minor"/>
    </font>
    <font>
      <b/>
      <sz val="10"/>
      <color theme="1"/>
      <name val="宋体"/>
      <charset val="134"/>
      <scheme val="minor"/>
    </font>
    <font>
      <b/>
      <sz val="11"/>
      <color theme="1"/>
      <name val="宋体"/>
      <charset val="134"/>
      <scheme val="minor"/>
    </font>
    <font>
      <b/>
      <sz val="20"/>
      <color indexed="8"/>
      <name val="宋体"/>
      <charset val="134"/>
      <scheme val="minor"/>
    </font>
    <font>
      <b/>
      <sz val="12"/>
      <color indexed="8"/>
      <name val="宋体"/>
      <charset val="134"/>
      <scheme val="minor"/>
    </font>
    <font>
      <b/>
      <sz val="14"/>
      <color indexed="8"/>
      <name val="宋体"/>
      <charset val="134"/>
      <scheme val="minor"/>
    </font>
    <font>
      <b/>
      <sz val="10"/>
      <color indexed="8"/>
      <name val="宋体"/>
      <charset val="134"/>
      <scheme val="minor"/>
    </font>
    <font>
      <b/>
      <sz val="12"/>
      <color theme="1" tint="0.149906918546098"/>
      <name val="宋体"/>
      <charset val="134"/>
      <scheme val="minor"/>
    </font>
    <font>
      <sz val="10"/>
      <color indexed="8"/>
      <name val="宋体"/>
      <charset val="134"/>
      <scheme val="minor"/>
    </font>
    <font>
      <sz val="11"/>
      <color indexed="8"/>
      <name val="宋体"/>
      <charset val="134"/>
      <scheme val="minor"/>
    </font>
    <font>
      <sz val="12"/>
      <color theme="1" tint="0.149906918546098"/>
      <name val="宋体"/>
      <charset val="134"/>
      <scheme val="minor"/>
    </font>
    <font>
      <b/>
      <sz val="16"/>
      <color indexed="8"/>
      <name val="宋体"/>
      <charset val="134"/>
      <scheme val="minor"/>
    </font>
    <font>
      <sz val="12"/>
      <color theme="1" tint="0.249977111117893"/>
      <name val="宋体"/>
      <charset val="134"/>
      <scheme val="minor"/>
    </font>
    <font>
      <sz val="12"/>
      <color indexed="17"/>
      <name val="宋体"/>
      <charset val="134"/>
      <scheme val="minor"/>
    </font>
    <font>
      <sz val="9"/>
      <color indexed="8"/>
      <name val="宋体"/>
      <charset val="134"/>
      <scheme val="minor"/>
    </font>
    <font>
      <sz val="12"/>
      <color rgb="FFC00000"/>
      <name val="宋体"/>
      <charset val="134"/>
      <scheme val="minor"/>
    </font>
    <font>
      <sz val="12"/>
      <color theme="1" tint="0.0499893185216834"/>
      <name val="宋体"/>
      <charset val="134"/>
      <scheme val="minor"/>
    </font>
    <font>
      <sz val="12"/>
      <color indexed="8"/>
      <name val="宋体"/>
      <charset val="134"/>
      <scheme val="minor"/>
    </font>
    <font>
      <sz val="12"/>
      <name val="宋体"/>
      <charset val="134"/>
      <scheme val="minor"/>
    </font>
    <font>
      <sz val="10"/>
      <color rgb="FFFF0000"/>
      <name val="宋体"/>
      <charset val="134"/>
      <scheme val="minor"/>
    </font>
    <font>
      <b/>
      <sz val="11"/>
      <color indexed="8"/>
      <name val="宋体"/>
      <charset val="134"/>
      <scheme val="minor"/>
    </font>
    <font>
      <sz val="12"/>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sz val="10"/>
      <color indexed="8"/>
      <name val="Arial"/>
      <charset val="134"/>
    </font>
    <font>
      <u/>
      <sz val="11"/>
      <color rgb="FF0000FF"/>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indexed="8"/>
      <name val="Tahoma"/>
      <charset val="134"/>
    </font>
    <font>
      <b/>
      <sz val="11"/>
      <color rgb="FFFFFFFF"/>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sz val="10"/>
      <name val="Geneva"/>
      <charset val="134"/>
    </font>
    <font>
      <sz val="10"/>
      <name val="Arial"/>
      <charset val="134"/>
    </font>
    <font>
      <sz val="11"/>
      <color rgb="FF000000"/>
      <name val="Times New Roman"/>
      <charset val="134"/>
    </font>
    <font>
      <sz val="11"/>
      <color rgb="FF000000"/>
      <name val="宋体"/>
      <charset val="134"/>
    </font>
    <font>
      <sz val="11"/>
      <color rgb="FF000000"/>
      <name val="宋体"/>
      <charset val="134"/>
      <scheme val="minor"/>
    </font>
    <font>
      <sz val="10"/>
      <color rgb="FF000000"/>
      <name val="Times New Roman"/>
      <charset val="134"/>
    </font>
    <font>
      <sz val="10"/>
      <color rgb="FF000000"/>
      <name val="宋体"/>
      <charset val="134"/>
      <scheme val="minor"/>
    </font>
    <font>
      <sz val="11"/>
      <name val="宋体"/>
      <charset val="134"/>
    </font>
    <font>
      <sz val="10"/>
      <color theme="1" tint="0.349986266670736"/>
      <name val="Times New Roman"/>
      <charset val="134"/>
    </font>
    <font>
      <sz val="10"/>
      <color theme="1" tint="0.349986266670736"/>
      <name val="宋体"/>
      <charset val="134"/>
    </font>
  </fonts>
  <fills count="35">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9291">
    <xf numFmtId="0" fontId="0" fillId="0" borderId="0"/>
    <xf numFmtId="0" fontId="1" fillId="0" borderId="0">
      <alignment vertical="center"/>
    </xf>
    <xf numFmtId="0" fontId="1" fillId="0" borderId="0">
      <alignment vertical="center"/>
    </xf>
    <xf numFmtId="42" fontId="1" fillId="0" borderId="0" applyFont="0" applyFill="0" applyBorder="0" applyAlignment="0" applyProtection="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2" fillId="4" borderId="0" applyNumberFormat="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7" fillId="13" borderId="17" applyNumberFormat="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44" fontId="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19" borderId="0" applyNumberFormat="0" applyBorder="0" applyAlignment="0" applyProtection="0">
      <alignment vertical="center"/>
    </xf>
    <xf numFmtId="0" fontId="72" fillId="18" borderId="0" applyNumberFormat="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65" fillId="9" borderId="0" applyNumberFormat="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70" fillId="0" borderId="0" applyNumberForma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73" fillId="0" borderId="0" applyNumberForma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1" fillId="23" borderId="20" applyNumberFormat="0" applyFont="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5"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7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74" fillId="0" borderId="0" applyNumberForma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80" fillId="0" borderId="0" applyNumberFormat="0" applyFill="0" applyBorder="0" applyAlignment="0" applyProtection="0">
      <alignment vertical="center"/>
    </xf>
    <xf numFmtId="0" fontId="61" fillId="0" borderId="0">
      <alignment vertical="center"/>
    </xf>
    <xf numFmtId="0" fontId="75" fillId="0" borderId="16" applyNumberFormat="0" applyFill="0" applyAlignment="0" applyProtection="0">
      <alignment vertical="center"/>
    </xf>
    <xf numFmtId="0" fontId="61" fillId="0" borderId="0">
      <alignment vertical="center"/>
    </xf>
    <xf numFmtId="0" fontId="64" fillId="0" borderId="16"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5" fillId="12" borderId="0" applyNumberFormat="0" applyBorder="0" applyAlignment="0" applyProtection="0">
      <alignment vertical="center"/>
    </xf>
    <xf numFmtId="0" fontId="61" fillId="0" borderId="0">
      <alignment vertical="center"/>
    </xf>
    <xf numFmtId="0" fontId="71" fillId="0" borderId="19" applyNumberFormat="0" applyFill="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5" fillId="14" borderId="0" applyNumberFormat="0" applyBorder="0" applyAlignment="0" applyProtection="0">
      <alignment vertical="center"/>
    </xf>
    <xf numFmtId="0" fontId="1" fillId="0" borderId="0">
      <alignment vertical="center"/>
    </xf>
    <xf numFmtId="0" fontId="61" fillId="0" borderId="0">
      <alignment vertical="center"/>
    </xf>
    <xf numFmtId="0" fontId="68" fillId="15" borderId="18" applyNumberFormat="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81" fillId="15" borderId="17" applyNumberFormat="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78" fillId="27" borderId="22" applyNumberFormat="0" applyAlignment="0" applyProtection="0">
      <alignment vertical="center"/>
    </xf>
    <xf numFmtId="0" fontId="62" fillId="5" borderId="0" applyNumberFormat="0" applyBorder="0" applyAlignment="0" applyProtection="0">
      <alignment vertical="center"/>
    </xf>
    <xf numFmtId="0" fontId="65" fillId="16" borderId="0" applyNumberFormat="0" applyBorder="0" applyAlignment="0" applyProtection="0">
      <alignment vertical="center"/>
    </xf>
    <xf numFmtId="0" fontId="61" fillId="0" borderId="0">
      <alignment vertical="center"/>
    </xf>
    <xf numFmtId="0" fontId="76" fillId="0" borderId="2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2" fillId="0" borderId="23" applyNumberFormat="0" applyFill="0" applyAlignment="0" applyProtection="0">
      <alignment vertical="center"/>
    </xf>
    <xf numFmtId="0" fontId="61" fillId="0" borderId="0">
      <alignment vertical="center"/>
    </xf>
    <xf numFmtId="0" fontId="63" fillId="6" borderId="0" applyNumberFormat="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6" fillId="10" borderId="0" applyNumberFormat="0" applyBorder="0" applyAlignment="0" applyProtection="0">
      <alignment vertical="center"/>
    </xf>
    <xf numFmtId="0" fontId="62"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5" fillId="34" borderId="0" applyNumberFormat="0" applyBorder="0" applyAlignment="0" applyProtection="0">
      <alignment vertical="center"/>
    </xf>
    <xf numFmtId="0" fontId="1" fillId="0" borderId="0">
      <alignment vertical="center"/>
    </xf>
    <xf numFmtId="0" fontId="62" fillId="21" borderId="0" applyNumberFormat="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2" fillId="8" borderId="0" applyNumberFormat="0" applyBorder="0" applyAlignment="0" applyProtection="0">
      <alignment vertical="center"/>
    </xf>
    <xf numFmtId="0" fontId="1" fillId="0" borderId="0">
      <alignment vertical="center"/>
    </xf>
    <xf numFmtId="0" fontId="62"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26" borderId="0" applyNumberFormat="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5" fillId="31" borderId="0" applyNumberFormat="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5" fillId="33" borderId="0" applyNumberFormat="0" applyBorder="0" applyAlignment="0" applyProtection="0">
      <alignment vertical="center"/>
    </xf>
    <xf numFmtId="0" fontId="61" fillId="0" borderId="0">
      <alignment vertical="center"/>
    </xf>
    <xf numFmtId="0" fontId="1" fillId="0" borderId="0">
      <alignment vertical="center"/>
    </xf>
    <xf numFmtId="0" fontId="1" fillId="0" borderId="0"/>
    <xf numFmtId="0" fontId="1" fillId="0" borderId="0"/>
    <xf numFmtId="0" fontId="62" fillId="22" borderId="0" applyNumberFormat="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2" fillId="7" borderId="0" applyNumberFormat="0" applyBorder="0" applyAlignment="0" applyProtection="0">
      <alignment vertical="center"/>
    </xf>
    <xf numFmtId="0" fontId="65" fillId="17" borderId="0" applyNumberFormat="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69" fillId="0" borderId="0"/>
    <xf numFmtId="0" fontId="61" fillId="0" borderId="0">
      <alignment vertical="center"/>
    </xf>
    <xf numFmtId="0" fontId="62" fillId="28" borderId="0" applyNumberFormat="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5" fillId="25" borderId="0" applyNumberFormat="0" applyBorder="0" applyAlignment="0" applyProtection="0">
      <alignment vertical="center"/>
    </xf>
    <xf numFmtId="0" fontId="65" fillId="32" borderId="0" applyNumberFormat="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2" fillId="20" borderId="0" applyNumberFormat="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5" fillId="11" borderId="0" applyNumberFormat="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9" fontId="31" fillId="0" borderId="0" applyFont="0" applyFill="0" applyBorder="0" applyAlignment="0" applyProtection="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69"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9"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77"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83"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9"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77" fillId="0" borderId="0"/>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84"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9"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9" fillId="0" borderId="0"/>
    <xf numFmtId="0" fontId="69"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69"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84"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xf numFmtId="0" fontId="1" fillId="0" borderId="0"/>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77"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84"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9" fillId="0" borderId="0"/>
    <xf numFmtId="0" fontId="69"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77"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77"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77"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9" fillId="0" borderId="0"/>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9"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77"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77"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84"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69" fillId="0" borderId="0"/>
    <xf numFmtId="0" fontId="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77"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77"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9"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xf numFmtId="0" fontId="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3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9"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77"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69"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xf numFmtId="0" fontId="1" fillId="0" borderId="0">
      <alignment vertical="center"/>
    </xf>
    <xf numFmtId="0" fontId="1" fillId="0" borderId="0">
      <alignment vertical="center"/>
    </xf>
    <xf numFmtId="0" fontId="61" fillId="0" borderId="0">
      <alignment vertical="center"/>
    </xf>
    <xf numFmtId="0" fontId="31" fillId="0" borderId="0"/>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77"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9" fillId="0" borderId="0"/>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xf numFmtId="0" fontId="1" fillId="0" borderId="0"/>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77"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xf numFmtId="0" fontId="1" fillId="0" borderId="0"/>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84"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77"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77" fillId="0" borderId="0"/>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77"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9"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3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3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9"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3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77" fillId="0" borderId="0"/>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xf numFmtId="0" fontId="1" fillId="0" borderId="0"/>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lignment vertical="center"/>
    </xf>
    <xf numFmtId="0" fontId="61" fillId="0" borderId="0">
      <alignment vertical="center"/>
    </xf>
    <xf numFmtId="0" fontId="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1" fillId="0" borderId="0">
      <alignment vertical="center"/>
    </xf>
    <xf numFmtId="0" fontId="1" fillId="0" borderId="0">
      <alignment vertical="center"/>
    </xf>
    <xf numFmtId="0" fontId="61" fillId="0" borderId="0">
      <alignment vertical="center"/>
    </xf>
    <xf numFmtId="0" fontId="1" fillId="0" borderId="0"/>
    <xf numFmtId="0" fontId="1" fillId="0" borderId="0"/>
    <xf numFmtId="0" fontId="61" fillId="0" borderId="0">
      <alignment vertical="center"/>
    </xf>
    <xf numFmtId="9" fontId="31" fillId="0" borderId="0" applyFont="0" applyFill="0" applyBorder="0" applyAlignment="0" applyProtection="0">
      <alignment vertical="center"/>
    </xf>
    <xf numFmtId="0" fontId="61" fillId="0" borderId="0">
      <alignment vertical="center"/>
    </xf>
    <xf numFmtId="0" fontId="61" fillId="0" borderId="0">
      <alignment vertical="center"/>
    </xf>
  </cellStyleXfs>
  <cellXfs count="324">
    <xf numFmtId="0" fontId="0" fillId="0" borderId="0" xfId="0"/>
    <xf numFmtId="0" fontId="1" fillId="0" borderId="0" xfId="905" applyFont="1" applyBorder="1">
      <alignment vertical="center"/>
    </xf>
    <xf numFmtId="0" fontId="2" fillId="0" borderId="0" xfId="905" applyFont="1" applyBorder="1">
      <alignment vertical="center"/>
    </xf>
    <xf numFmtId="0" fontId="3" fillId="0" borderId="0" xfId="905" applyFont="1" applyBorder="1" applyAlignment="1">
      <alignment horizontal="center" vertical="center"/>
    </xf>
    <xf numFmtId="0" fontId="1" fillId="0" borderId="0" xfId="905" applyFont="1" applyBorder="1" applyAlignment="1">
      <alignment horizontal="left" vertical="center" wrapText="1"/>
    </xf>
    <xf numFmtId="0" fontId="2" fillId="0" borderId="0" xfId="905" applyFont="1" applyBorder="1" applyAlignment="1">
      <alignment horizontal="left" vertical="center" wrapText="1"/>
    </xf>
    <xf numFmtId="49" fontId="1" fillId="0" borderId="0" xfId="905" applyNumberFormat="1" applyFont="1" applyBorder="1" applyAlignment="1">
      <alignment horizontal="center" vertical="center" wrapText="1"/>
    </xf>
    <xf numFmtId="0" fontId="1" fillId="0" borderId="1" xfId="13265" applyFont="1" applyBorder="1" applyAlignment="1">
      <alignment horizontal="center" vertical="center" wrapText="1"/>
    </xf>
    <xf numFmtId="0" fontId="4" fillId="0" borderId="1" xfId="905" applyFont="1" applyBorder="1" applyAlignment="1">
      <alignment vertical="center"/>
    </xf>
    <xf numFmtId="0" fontId="4" fillId="0" borderId="1" xfId="9315" applyFont="1" applyFill="1" applyBorder="1" applyAlignment="1">
      <alignment horizontal="left" vertical="center" wrapText="1"/>
    </xf>
    <xf numFmtId="0" fontId="4" fillId="2" borderId="1" xfId="18118" applyNumberFormat="1" applyFont="1" applyFill="1" applyBorder="1" applyAlignment="1">
      <alignment horizontal="left" vertical="center" wrapText="1"/>
    </xf>
    <xf numFmtId="0" fontId="4" fillId="3" borderId="1" xfId="7131" applyNumberFormat="1" applyFont="1" applyFill="1" applyBorder="1" applyAlignment="1">
      <alignment horizontal="left" vertical="center" wrapText="1"/>
    </xf>
    <xf numFmtId="0" fontId="5" fillId="0" borderId="1" xfId="905" applyNumberFormat="1" applyFont="1" applyBorder="1" applyAlignment="1">
      <alignment horizontal="left" vertical="center" wrapText="1"/>
    </xf>
    <xf numFmtId="0" fontId="4" fillId="0" borderId="1" xfId="9315" applyNumberFormat="1" applyFont="1" applyFill="1" applyBorder="1" applyAlignment="1">
      <alignment horizontal="center" vertical="center" wrapText="1"/>
    </xf>
    <xf numFmtId="0" fontId="6" fillId="0" borderId="1" xfId="12367" applyFont="1" applyBorder="1" applyAlignment="1">
      <alignment horizontal="center" vertical="center" wrapText="1"/>
    </xf>
    <xf numFmtId="0" fontId="6" fillId="0" borderId="1" xfId="6319" applyFont="1" applyBorder="1" applyAlignment="1">
      <alignment horizontal="center" vertical="center" wrapText="1"/>
    </xf>
    <xf numFmtId="0" fontId="6" fillId="0" borderId="1" xfId="905" applyFont="1" applyBorder="1" applyAlignment="1">
      <alignment horizontal="center" vertical="center" wrapText="1"/>
    </xf>
    <xf numFmtId="177" fontId="6" fillId="0" borderId="1" xfId="905" applyNumberFormat="1" applyFont="1" applyBorder="1" applyAlignment="1">
      <alignment horizontal="center" vertical="center" wrapText="1"/>
    </xf>
    <xf numFmtId="49" fontId="6" fillId="0" borderId="1" xfId="12367" applyNumberFormat="1" applyFont="1" applyBorder="1" applyAlignment="1">
      <alignment horizontal="center" vertical="center" wrapText="1"/>
    </xf>
    <xf numFmtId="0" fontId="7" fillId="0" borderId="1" xfId="905" applyFont="1" applyBorder="1" applyAlignment="1">
      <alignment horizontal="left" vertical="top"/>
    </xf>
    <xf numFmtId="0" fontId="0" fillId="0" borderId="0" xfId="0" applyAlignment="1">
      <alignment vertical="center"/>
    </xf>
    <xf numFmtId="0" fontId="3" fillId="0" borderId="0" xfId="905" applyFont="1" applyAlignment="1">
      <alignment horizontal="center" vertical="center"/>
    </xf>
    <xf numFmtId="49" fontId="1" fillId="0" borderId="0" xfId="905" applyNumberFormat="1" applyFont="1" applyAlignment="1">
      <alignment horizontal="center" vertical="center" wrapText="1"/>
    </xf>
    <xf numFmtId="0" fontId="4" fillId="0" borderId="2" xfId="9315" applyFont="1" applyBorder="1" applyAlignment="1">
      <alignment horizontal="left" vertical="center" wrapText="1"/>
    </xf>
    <xf numFmtId="0" fontId="4" fillId="2" borderId="3" xfId="18118" applyNumberFormat="1" applyFont="1" applyFill="1" applyBorder="1" applyAlignment="1">
      <alignment horizontal="center" vertical="center" wrapText="1"/>
    </xf>
    <xf numFmtId="0" fontId="4" fillId="3" borderId="3" xfId="7131" applyNumberFormat="1" applyFont="1" applyFill="1" applyBorder="1" applyAlignment="1">
      <alignment horizontal="center" vertical="center" wrapText="1"/>
    </xf>
    <xf numFmtId="0" fontId="5" fillId="0" borderId="3" xfId="905" applyNumberFormat="1" applyFont="1" applyBorder="1" applyAlignment="1">
      <alignment horizontal="center" vertical="center" wrapText="1"/>
    </xf>
    <xf numFmtId="0" fontId="4" fillId="0" borderId="4" xfId="9315" applyNumberFormat="1" applyFont="1" applyBorder="1" applyAlignment="1">
      <alignment horizontal="center" vertical="center" wrapText="1"/>
    </xf>
    <xf numFmtId="0" fontId="4" fillId="0" borderId="3" xfId="905" applyFont="1" applyBorder="1" applyAlignment="1">
      <alignment horizontal="left" vertical="center"/>
    </xf>
    <xf numFmtId="0" fontId="4" fillId="0" borderId="5" xfId="9315" applyFont="1" applyBorder="1" applyAlignment="1">
      <alignment horizontal="left" vertical="center" wrapText="1"/>
    </xf>
    <xf numFmtId="0" fontId="4" fillId="2" borderId="1" xfId="18118" applyNumberFormat="1" applyFont="1" applyFill="1" applyBorder="1" applyAlignment="1">
      <alignment horizontal="center" vertical="center" wrapText="1"/>
    </xf>
    <xf numFmtId="0" fontId="4" fillId="3" borderId="1" xfId="7131" applyNumberFormat="1" applyFont="1" applyFill="1" applyBorder="1" applyAlignment="1">
      <alignment horizontal="center" vertical="center" wrapText="1"/>
    </xf>
    <xf numFmtId="0" fontId="5" fillId="0" borderId="1" xfId="905" applyNumberFormat="1" applyFont="1" applyBorder="1" applyAlignment="1">
      <alignment horizontal="center" vertical="center" wrapText="1"/>
    </xf>
    <xf numFmtId="0" fontId="4" fillId="0" borderId="1" xfId="905" applyFont="1" applyBorder="1" applyAlignment="1">
      <alignment horizontal="left" vertical="center"/>
    </xf>
    <xf numFmtId="0" fontId="4" fillId="2" borderId="2" xfId="18118" applyNumberFormat="1" applyFont="1" applyFill="1" applyBorder="1" applyAlignment="1">
      <alignment horizontal="center" vertical="center" wrapText="1"/>
    </xf>
    <xf numFmtId="0" fontId="8" fillId="0" borderId="1" xfId="905" applyFont="1" applyBorder="1" applyAlignment="1">
      <alignment horizontal="left" vertical="center"/>
    </xf>
    <xf numFmtId="0" fontId="6" fillId="0" borderId="1" xfId="12367" applyNumberFormat="1" applyFont="1" applyBorder="1" applyAlignment="1">
      <alignment horizontal="center" vertical="center" wrapText="1"/>
    </xf>
    <xf numFmtId="0" fontId="6" fillId="0" borderId="1" xfId="6319" applyNumberFormat="1" applyFont="1" applyBorder="1" applyAlignment="1">
      <alignment horizontal="center" vertical="center" wrapText="1"/>
    </xf>
    <xf numFmtId="0" fontId="6" fillId="0" borderId="1" xfId="905" applyNumberFormat="1" applyFont="1" applyBorder="1" applyAlignment="1">
      <alignment horizontal="center" vertical="center" wrapText="1"/>
    </xf>
    <xf numFmtId="0" fontId="7" fillId="0" borderId="1" xfId="905" applyNumberFormat="1" applyFont="1" applyBorder="1" applyAlignment="1">
      <alignment horizontal="left" vertical="center"/>
    </xf>
    <xf numFmtId="0" fontId="3" fillId="0" borderId="0" xfId="905" applyFont="1" applyBorder="1" applyAlignment="1">
      <alignment horizontal="center" vertical="top"/>
    </xf>
    <xf numFmtId="0" fontId="4" fillId="0" borderId="1" xfId="9315" applyFont="1" applyBorder="1" applyAlignment="1">
      <alignment horizontal="left" vertical="center" wrapText="1"/>
    </xf>
    <xf numFmtId="0" fontId="4" fillId="0" borderId="1" xfId="9315" applyNumberFormat="1" applyFont="1" applyBorder="1" applyAlignment="1">
      <alignment horizontal="left" vertical="center" wrapText="1"/>
    </xf>
    <xf numFmtId="0" fontId="4" fillId="0" borderId="1" xfId="905" applyFont="1" applyBorder="1" applyAlignment="1">
      <alignment horizontal="left" vertical="top"/>
    </xf>
    <xf numFmtId="0" fontId="9" fillId="0" borderId="1" xfId="12367" applyFont="1" applyBorder="1" applyAlignment="1">
      <alignment horizontal="left" vertical="center" wrapText="1"/>
    </xf>
    <xf numFmtId="0" fontId="9" fillId="0" borderId="1" xfId="6319" applyFont="1" applyBorder="1" applyAlignment="1">
      <alignment horizontal="left" vertical="center" wrapText="1"/>
    </xf>
    <xf numFmtId="0" fontId="9" fillId="0" borderId="1" xfId="905" applyFont="1" applyBorder="1" applyAlignment="1">
      <alignment horizontal="left" vertical="center" wrapText="1"/>
    </xf>
    <xf numFmtId="177" fontId="9" fillId="0" borderId="1" xfId="905" applyNumberFormat="1" applyFont="1" applyBorder="1" applyAlignment="1">
      <alignment horizontal="left" vertical="center" wrapText="1"/>
    </xf>
    <xf numFmtId="49" fontId="9" fillId="0" borderId="1" xfId="12367" applyNumberFormat="1" applyFont="1" applyBorder="1" applyAlignment="1">
      <alignment horizontal="left" vertical="center" wrapText="1"/>
    </xf>
    <xf numFmtId="0" fontId="4" fillId="0" borderId="6" xfId="9315" applyFont="1" applyBorder="1" applyAlignment="1">
      <alignment horizontal="left" vertical="center" wrapText="1"/>
    </xf>
    <xf numFmtId="0" fontId="4" fillId="2" borderId="6" xfId="18118" applyNumberFormat="1" applyFont="1" applyFill="1" applyBorder="1" applyAlignment="1">
      <alignment horizontal="left" vertical="center" wrapText="1"/>
    </xf>
    <xf numFmtId="0" fontId="4" fillId="3" borderId="7" xfId="7131" applyNumberFormat="1" applyFont="1" applyFill="1" applyBorder="1" applyAlignment="1">
      <alignment horizontal="left" vertical="center" wrapText="1"/>
    </xf>
    <xf numFmtId="0" fontId="5" fillId="0" borderId="3" xfId="905" applyNumberFormat="1" applyFont="1" applyBorder="1" applyAlignment="1">
      <alignment horizontal="left" vertical="center" wrapText="1"/>
    </xf>
    <xf numFmtId="0" fontId="4" fillId="0" borderId="2" xfId="9315" applyNumberFormat="1" applyFont="1" applyBorder="1" applyAlignment="1">
      <alignment horizontal="center" vertical="center" wrapText="1"/>
    </xf>
    <xf numFmtId="0" fontId="4" fillId="0" borderId="8" xfId="9315" applyFont="1" applyBorder="1" applyAlignment="1">
      <alignment horizontal="left" vertical="center" wrapText="1"/>
    </xf>
    <xf numFmtId="0" fontId="4" fillId="2" borderId="5" xfId="18118" applyNumberFormat="1" applyFont="1" applyFill="1" applyBorder="1" applyAlignment="1">
      <alignment horizontal="left" vertical="center" wrapText="1"/>
    </xf>
    <xf numFmtId="0" fontId="7" fillId="0" borderId="1" xfId="905" applyFont="1" applyBorder="1" applyAlignment="1">
      <alignment horizontal="left" vertical="center"/>
    </xf>
    <xf numFmtId="0" fontId="1" fillId="0" borderId="0" xfId="13265" applyFont="1" applyBorder="1">
      <alignment vertical="center"/>
    </xf>
    <xf numFmtId="0" fontId="2" fillId="0" borderId="0" xfId="13265" applyFont="1" applyBorder="1">
      <alignment vertical="center"/>
    </xf>
    <xf numFmtId="0" fontId="3" fillId="0" borderId="0" xfId="13265" applyFont="1" applyBorder="1" applyAlignment="1">
      <alignment horizontal="center" vertical="top"/>
    </xf>
    <xf numFmtId="0" fontId="1" fillId="0" borderId="0" xfId="13265" applyFont="1" applyBorder="1" applyAlignment="1">
      <alignment horizontal="left" vertical="center" wrapText="1"/>
    </xf>
    <xf numFmtId="0" fontId="2" fillId="0" borderId="0" xfId="13265" applyFont="1" applyBorder="1" applyAlignment="1">
      <alignment horizontal="left" vertical="center" wrapText="1"/>
    </xf>
    <xf numFmtId="49" fontId="1" fillId="0" borderId="0" xfId="13265" applyNumberFormat="1" applyFont="1" applyBorder="1" applyAlignment="1">
      <alignment horizontal="center" vertical="center" wrapText="1"/>
    </xf>
    <xf numFmtId="0" fontId="10" fillId="0" borderId="1" xfId="13265" applyFont="1" applyBorder="1" applyAlignment="1">
      <alignment horizontal="center" vertical="center"/>
    </xf>
    <xf numFmtId="0" fontId="11" fillId="0" borderId="1" xfId="0" applyFont="1" applyBorder="1" applyAlignment="1">
      <alignment vertical="center"/>
    </xf>
    <xf numFmtId="0" fontId="4" fillId="0" borderId="1" xfId="18118" applyNumberFormat="1" applyFont="1" applyBorder="1" applyAlignment="1">
      <alignment horizontal="left" vertical="center" wrapText="1"/>
    </xf>
    <xf numFmtId="0" fontId="4" fillId="0" borderId="1" xfId="7131" applyNumberFormat="1" applyFont="1" applyBorder="1" applyAlignment="1">
      <alignment horizontal="left" vertical="center" wrapText="1"/>
    </xf>
    <xf numFmtId="0" fontId="12" fillId="0" borderId="1" xfId="9315" applyNumberFormat="1" applyFont="1" applyBorder="1" applyAlignment="1">
      <alignment horizontal="center" vertical="center" wrapText="1"/>
    </xf>
    <xf numFmtId="0" fontId="4" fillId="0" borderId="3" xfId="13265" applyFont="1" applyBorder="1" applyAlignment="1">
      <alignment horizontal="left" vertical="center"/>
    </xf>
    <xf numFmtId="0" fontId="11" fillId="0" borderId="1" xfId="0" applyFont="1" applyBorder="1" applyAlignment="1">
      <alignment vertical="center" wrapText="1"/>
    </xf>
    <xf numFmtId="0" fontId="13" fillId="0" borderId="1" xfId="9315" applyFont="1" applyBorder="1" applyAlignment="1">
      <alignment horizontal="center" vertical="center" wrapText="1"/>
    </xf>
    <xf numFmtId="0" fontId="14" fillId="0" borderId="1" xfId="9315" applyNumberFormat="1" applyFont="1" applyBorder="1" applyAlignment="1">
      <alignment horizontal="center" vertical="center" wrapText="1"/>
    </xf>
    <xf numFmtId="0" fontId="8" fillId="0" borderId="1" xfId="13265" applyFont="1" applyBorder="1" applyAlignment="1">
      <alignment horizontal="center" vertical="center"/>
    </xf>
    <xf numFmtId="0" fontId="10" fillId="0" borderId="0" xfId="13265" applyFont="1" applyBorder="1" applyAlignment="1">
      <alignment horizontal="center" vertical="center"/>
    </xf>
    <xf numFmtId="49" fontId="15" fillId="0" borderId="0" xfId="13265" applyNumberFormat="1" applyFont="1" applyBorder="1" applyAlignment="1">
      <alignment horizontal="center" vertical="center" wrapText="1"/>
    </xf>
    <xf numFmtId="0" fontId="1" fillId="0" borderId="3" xfId="13265" applyFont="1" applyBorder="1" applyAlignment="1">
      <alignment horizontal="left" vertical="center" wrapText="1"/>
    </xf>
    <xf numFmtId="0" fontId="1" fillId="0" borderId="3" xfId="13265" applyFont="1" applyBorder="1" applyAlignment="1">
      <alignment horizontal="center" vertical="center" wrapText="1"/>
    </xf>
    <xf numFmtId="0" fontId="10" fillId="0" borderId="3" xfId="13265" applyFont="1" applyBorder="1" applyAlignment="1">
      <alignment horizontal="center" vertical="center"/>
    </xf>
    <xf numFmtId="0" fontId="16" fillId="0" borderId="8" xfId="9315" applyFont="1" applyBorder="1" applyAlignment="1">
      <alignment horizontal="center" vertical="center" wrapText="1"/>
    </xf>
    <xf numFmtId="0" fontId="17" fillId="0" borderId="8" xfId="18118" applyNumberFormat="1" applyFont="1" applyBorder="1" applyAlignment="1">
      <alignment horizontal="left" vertical="center" wrapText="1"/>
    </xf>
    <xf numFmtId="0" fontId="17" fillId="0" borderId="8" xfId="7131" applyNumberFormat="1" applyFont="1" applyBorder="1" applyAlignment="1">
      <alignment horizontal="left" vertical="center" wrapText="1"/>
    </xf>
    <xf numFmtId="0" fontId="18" fillId="0" borderId="1" xfId="13265" applyNumberFormat="1" applyFont="1" applyBorder="1" applyAlignment="1">
      <alignment horizontal="left" vertical="center" wrapText="1"/>
    </xf>
    <xf numFmtId="0" fontId="19" fillId="0" borderId="5" xfId="9315" applyNumberFormat="1" applyFont="1" applyBorder="1" applyAlignment="1">
      <alignment horizontal="center" vertical="center" wrapText="1"/>
    </xf>
    <xf numFmtId="0" fontId="8" fillId="0" borderId="1" xfId="13265" applyFont="1" applyBorder="1" applyAlignment="1">
      <alignment horizontal="center" vertical="top"/>
    </xf>
    <xf numFmtId="49" fontId="1" fillId="0" borderId="0" xfId="13265" applyNumberFormat="1" applyFont="1" applyAlignment="1">
      <alignment horizontal="center" vertical="center" wrapText="1"/>
    </xf>
    <xf numFmtId="0" fontId="13" fillId="0" borderId="1" xfId="9315" applyFont="1" applyBorder="1" applyAlignment="1">
      <alignment horizontal="left" vertical="center" wrapText="1"/>
    </xf>
    <xf numFmtId="0" fontId="4" fillId="0" borderId="1" xfId="18118" applyNumberFormat="1" applyFont="1" applyBorder="1" applyAlignment="1">
      <alignment horizontal="center" vertical="center" wrapText="1"/>
    </xf>
    <xf numFmtId="0" fontId="4" fillId="0" borderId="1" xfId="7131" applyNumberFormat="1" applyFont="1" applyBorder="1" applyAlignment="1">
      <alignment horizontal="center" vertical="center" wrapText="1"/>
    </xf>
    <xf numFmtId="0" fontId="5" fillId="0" borderId="1" xfId="13265" applyNumberFormat="1" applyFont="1" applyBorder="1" applyAlignment="1">
      <alignment horizontal="center" vertical="center" wrapText="1"/>
    </xf>
    <xf numFmtId="0" fontId="4" fillId="0" borderId="1" xfId="9315" applyNumberFormat="1" applyFont="1" applyBorder="1" applyAlignment="1">
      <alignment horizontal="center" vertical="center" wrapText="1"/>
    </xf>
    <xf numFmtId="0" fontId="16" fillId="0" borderId="1" xfId="9315" applyFont="1" applyBorder="1" applyAlignment="1">
      <alignment horizontal="center" vertical="center" wrapText="1"/>
    </xf>
    <xf numFmtId="0" fontId="17" fillId="0" borderId="1" xfId="18118" applyNumberFormat="1" applyFont="1" applyBorder="1" applyAlignment="1">
      <alignment horizontal="center" vertical="center" wrapText="1"/>
    </xf>
    <xf numFmtId="0" fontId="17" fillId="0" borderId="1" xfId="7131" applyNumberFormat="1" applyFont="1" applyBorder="1" applyAlignment="1">
      <alignment horizontal="center" vertical="center" wrapText="1"/>
    </xf>
    <xf numFmtId="0" fontId="18" fillId="0" borderId="1" xfId="13265" applyNumberFormat="1" applyFont="1" applyBorder="1" applyAlignment="1">
      <alignment horizontal="center" vertical="center" wrapText="1"/>
    </xf>
    <xf numFmtId="0" fontId="17" fillId="0" borderId="1" xfId="9315" applyNumberFormat="1" applyFont="1" applyBorder="1" applyAlignment="1">
      <alignment horizontal="center" vertical="center" wrapText="1"/>
    </xf>
    <xf numFmtId="0" fontId="8" fillId="0" borderId="1" xfId="13265" applyFont="1" applyBorder="1" applyAlignment="1">
      <alignment horizontal="left" vertical="center"/>
    </xf>
    <xf numFmtId="176" fontId="0" fillId="0" borderId="0" xfId="0" applyNumberFormat="1"/>
    <xf numFmtId="176" fontId="2" fillId="0" borderId="0" xfId="13265" applyNumberFormat="1" applyFont="1" applyBorder="1">
      <alignment vertical="center"/>
    </xf>
    <xf numFmtId="0" fontId="3" fillId="0" borderId="0" xfId="13265" applyFont="1" applyBorder="1" applyAlignment="1">
      <alignment horizontal="center" vertical="center"/>
    </xf>
    <xf numFmtId="176" fontId="3" fillId="0" borderId="0" xfId="13265" applyNumberFormat="1" applyFont="1" applyBorder="1" applyAlignment="1">
      <alignment horizontal="center" vertical="center"/>
    </xf>
    <xf numFmtId="176" fontId="2" fillId="0" borderId="0" xfId="13265" applyNumberFormat="1" applyFont="1" applyBorder="1" applyAlignment="1">
      <alignment horizontal="center" vertical="center" wrapText="1"/>
    </xf>
    <xf numFmtId="0" fontId="2" fillId="0" borderId="0" xfId="13265" applyFont="1" applyBorder="1" applyAlignment="1">
      <alignment vertical="center"/>
    </xf>
    <xf numFmtId="176" fontId="1" fillId="0" borderId="1" xfId="13265" applyNumberFormat="1" applyFont="1" applyBorder="1" applyAlignment="1">
      <alignment horizontal="center" vertical="center" wrapText="1"/>
    </xf>
    <xf numFmtId="0" fontId="15" fillId="0" borderId="3" xfId="13265" applyFont="1" applyBorder="1" applyAlignment="1">
      <alignment horizontal="left" vertical="center" wrapText="1"/>
    </xf>
    <xf numFmtId="176" fontId="1" fillId="0" borderId="3" xfId="13265" applyNumberFormat="1" applyFont="1" applyBorder="1" applyAlignment="1">
      <alignment horizontal="center" vertical="center" wrapText="1"/>
    </xf>
    <xf numFmtId="0" fontId="15" fillId="0" borderId="1" xfId="13265" applyFont="1" applyBorder="1" applyAlignment="1">
      <alignment horizontal="left" vertical="center" wrapText="1"/>
    </xf>
    <xf numFmtId="0" fontId="15" fillId="0" borderId="1" xfId="13265" applyFont="1" applyBorder="1" applyAlignment="1">
      <alignment horizontal="center" vertical="center" wrapText="1"/>
    </xf>
    <xf numFmtId="0" fontId="0" fillId="0" borderId="1" xfId="0" applyBorder="1"/>
    <xf numFmtId="0" fontId="17" fillId="0" borderId="1" xfId="18118" applyNumberFormat="1" applyFont="1" applyBorder="1" applyAlignment="1">
      <alignment horizontal="left" vertical="center" wrapText="1"/>
    </xf>
    <xf numFmtId="0" fontId="17" fillId="0" borderId="1" xfId="7131" applyNumberFormat="1" applyFont="1" applyBorder="1" applyAlignment="1">
      <alignment horizontal="left" vertical="center" wrapText="1"/>
    </xf>
    <xf numFmtId="176" fontId="20" fillId="0" borderId="1" xfId="9315" applyNumberFormat="1" applyFont="1" applyBorder="1" applyAlignment="1">
      <alignment horizontal="center" vertical="center" wrapText="1"/>
    </xf>
    <xf numFmtId="0" fontId="3" fillId="0" borderId="0" xfId="13265" applyFont="1" applyAlignment="1">
      <alignment horizontal="center" vertical="center"/>
    </xf>
    <xf numFmtId="0" fontId="13" fillId="0" borderId="8" xfId="9315" applyFont="1" applyBorder="1" applyAlignment="1">
      <alignment horizontal="left" vertical="center" wrapText="1"/>
    </xf>
    <xf numFmtId="0" fontId="1" fillId="0" borderId="1" xfId="13265" applyBorder="1" applyAlignment="1">
      <alignment horizontal="right" vertical="center"/>
    </xf>
    <xf numFmtId="0" fontId="8" fillId="0" borderId="1" xfId="13265" applyFont="1" applyBorder="1" applyAlignment="1">
      <alignment horizontal="right" vertical="top"/>
    </xf>
    <xf numFmtId="0" fontId="4" fillId="0" borderId="8" xfId="18118" applyNumberFormat="1" applyFont="1" applyBorder="1" applyAlignment="1">
      <alignment horizontal="center" vertical="center" wrapText="1"/>
    </xf>
    <xf numFmtId="0" fontId="4" fillId="3" borderId="8" xfId="7131" applyNumberFormat="1" applyFont="1" applyFill="1" applyBorder="1" applyAlignment="1">
      <alignment horizontal="center" vertical="center" wrapText="1"/>
    </xf>
    <xf numFmtId="0" fontId="4" fillId="0" borderId="5" xfId="9315" applyNumberFormat="1" applyFont="1" applyBorder="1" applyAlignment="1">
      <alignment horizontal="center" vertical="center" wrapText="1"/>
    </xf>
    <xf numFmtId="0" fontId="0" fillId="0" borderId="0" xfId="0" applyAlignment="1">
      <alignment horizontal="center"/>
    </xf>
    <xf numFmtId="0" fontId="1" fillId="0" borderId="0" xfId="13265" applyFont="1" applyBorder="1" applyAlignment="1">
      <alignment horizontal="left" vertical="center"/>
    </xf>
    <xf numFmtId="0" fontId="1" fillId="0" borderId="0" xfId="13265" applyFont="1" applyBorder="1" applyAlignment="1">
      <alignment horizontal="center" vertical="center"/>
    </xf>
    <xf numFmtId="0" fontId="1" fillId="0" borderId="1" xfId="13265" applyFont="1" applyBorder="1" applyAlignment="1">
      <alignment horizontal="left" vertical="center" wrapText="1"/>
    </xf>
    <xf numFmtId="0" fontId="2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9" xfId="13265" applyFont="1" applyBorder="1" applyAlignment="1">
      <alignment horizontal="center" vertical="center" wrapText="1"/>
    </xf>
    <xf numFmtId="0" fontId="16" fillId="0" borderId="6" xfId="9315" applyFont="1" applyBorder="1" applyAlignment="1">
      <alignment horizontal="center" vertical="center" wrapText="1"/>
    </xf>
    <xf numFmtId="0" fontId="17" fillId="0" borderId="6" xfId="18118" applyNumberFormat="1" applyFont="1" applyBorder="1" applyAlignment="1">
      <alignment horizontal="left" vertical="center" wrapText="1"/>
    </xf>
    <xf numFmtId="0" fontId="17" fillId="0" borderId="6" xfId="7131" applyNumberFormat="1" applyFont="1" applyBorder="1" applyAlignment="1">
      <alignment horizontal="left" vertical="center" wrapText="1"/>
    </xf>
    <xf numFmtId="0" fontId="18" fillId="0" borderId="3" xfId="13265" applyNumberFormat="1" applyFont="1" applyBorder="1" applyAlignment="1">
      <alignment horizontal="left" vertical="center" wrapText="1"/>
    </xf>
    <xf numFmtId="0" fontId="17" fillId="0" borderId="2" xfId="9315" applyNumberFormat="1" applyFont="1" applyBorder="1" applyAlignment="1">
      <alignment horizontal="center" vertical="center" wrapText="1"/>
    </xf>
    <xf numFmtId="0" fontId="8" fillId="0" borderId="3" xfId="13265" applyFont="1" applyBorder="1" applyAlignment="1">
      <alignment horizontal="center" vertical="center"/>
    </xf>
    <xf numFmtId="0" fontId="4" fillId="0" borderId="1" xfId="18118" applyNumberFormat="1" applyFont="1" applyBorder="1" applyAlignment="1">
      <alignment horizontal="right" vertical="center" wrapText="1"/>
    </xf>
    <xf numFmtId="0" fontId="4" fillId="0" borderId="1" xfId="7131" applyNumberFormat="1" applyFont="1" applyBorder="1" applyAlignment="1">
      <alignment horizontal="right" vertical="center" wrapText="1"/>
    </xf>
    <xf numFmtId="0" fontId="5" fillId="0" borderId="1" xfId="13265" applyNumberFormat="1" applyFont="1" applyBorder="1" applyAlignment="1">
      <alignment horizontal="right" vertical="center" wrapText="1"/>
    </xf>
    <xf numFmtId="0" fontId="4" fillId="0" borderId="1" xfId="9315" applyNumberFormat="1" applyFont="1" applyBorder="1" applyAlignment="1">
      <alignment horizontal="right" vertical="center" wrapText="1"/>
    </xf>
    <xf numFmtId="0" fontId="4" fillId="0" borderId="1" xfId="13265" applyFont="1" applyBorder="1" applyAlignment="1">
      <alignment horizontal="right" vertical="top"/>
    </xf>
    <xf numFmtId="0" fontId="5" fillId="0" borderId="1" xfId="13265" applyNumberFormat="1" applyFont="1" applyBorder="1" applyAlignment="1">
      <alignment horizontal="left" vertical="center" wrapText="1"/>
    </xf>
    <xf numFmtId="176" fontId="9" fillId="0" borderId="1" xfId="18725" applyNumberFormat="1" applyFont="1" applyBorder="1" applyAlignment="1">
      <alignment horizontal="left" vertical="center" wrapText="1"/>
    </xf>
    <xf numFmtId="0" fontId="5" fillId="0" borderId="1" xfId="13265" applyFont="1" applyBorder="1" applyAlignment="1">
      <alignment horizontal="center" vertical="center" wrapText="1"/>
    </xf>
    <xf numFmtId="0" fontId="9" fillId="0" borderId="1" xfId="13265" applyFont="1" applyBorder="1" applyAlignment="1">
      <alignment horizontal="center" vertical="center" wrapText="1"/>
    </xf>
    <xf numFmtId="177" fontId="9" fillId="0" borderId="1" xfId="13265" applyNumberFormat="1" applyFont="1" applyBorder="1" applyAlignment="1">
      <alignment horizontal="center" vertical="center" wrapText="1"/>
    </xf>
    <xf numFmtId="49" fontId="9" fillId="0" borderId="1" xfId="12367" applyNumberFormat="1" applyFont="1" applyBorder="1" applyAlignment="1">
      <alignment horizontal="center" vertical="center" wrapText="1"/>
    </xf>
    <xf numFmtId="0" fontId="7" fillId="0" borderId="1" xfId="13265" applyFont="1" applyBorder="1" applyAlignment="1">
      <alignment vertical="center"/>
    </xf>
    <xf numFmtId="0" fontId="22" fillId="0" borderId="0" xfId="0" applyFont="1"/>
    <xf numFmtId="176" fontId="17" fillId="0" borderId="8" xfId="18725" applyNumberFormat="1" applyFont="1" applyBorder="1" applyAlignment="1">
      <alignment horizontal="center" vertical="center" wrapText="1"/>
    </xf>
    <xf numFmtId="0" fontId="18" fillId="0" borderId="1" xfId="13265" applyFont="1" applyBorder="1" applyAlignment="1">
      <alignment horizontal="center" vertical="center" wrapText="1"/>
    </xf>
    <xf numFmtId="0" fontId="17" fillId="0" borderId="1" xfId="13265" applyFont="1" applyBorder="1" applyAlignment="1">
      <alignment horizontal="center" vertical="center" wrapText="1"/>
    </xf>
    <xf numFmtId="177" fontId="17" fillId="0" borderId="1" xfId="13265" applyNumberFormat="1" applyFont="1" applyBorder="1" applyAlignment="1">
      <alignment horizontal="center" vertical="center" wrapText="1"/>
    </xf>
    <xf numFmtId="49" fontId="19" fillId="0" borderId="5" xfId="12367" applyNumberFormat="1" applyFont="1" applyBorder="1" applyAlignment="1">
      <alignment horizontal="center" vertical="center" wrapText="1"/>
    </xf>
    <xf numFmtId="0" fontId="8" fillId="0" borderId="1" xfId="13265" applyFont="1" applyBorder="1" applyAlignment="1">
      <alignment vertical="center"/>
    </xf>
    <xf numFmtId="0" fontId="13" fillId="0" borderId="6" xfId="9315" applyFont="1" applyBorder="1" applyAlignment="1">
      <alignment horizontal="left" vertical="center" wrapText="1"/>
    </xf>
    <xf numFmtId="0" fontId="4" fillId="0" borderId="6" xfId="18118" applyNumberFormat="1" applyFont="1" applyBorder="1" applyAlignment="1">
      <alignment horizontal="center" vertical="center" wrapText="1"/>
    </xf>
    <xf numFmtId="0" fontId="4" fillId="0" borderId="6" xfId="7131" applyNumberFormat="1" applyFont="1" applyBorder="1" applyAlignment="1">
      <alignment horizontal="center" vertical="center" wrapText="1"/>
    </xf>
    <xf numFmtId="0" fontId="5" fillId="0" borderId="3" xfId="13265" applyNumberFormat="1" applyFont="1" applyBorder="1" applyAlignment="1">
      <alignment horizontal="center" vertical="center" wrapText="1"/>
    </xf>
    <xf numFmtId="0" fontId="4" fillId="0" borderId="3" xfId="9315" applyNumberFormat="1" applyFont="1" applyBorder="1" applyAlignment="1">
      <alignment horizontal="center" vertical="center" wrapText="1"/>
    </xf>
    <xf numFmtId="0" fontId="4" fillId="0" borderId="3" xfId="13265" applyFont="1" applyBorder="1" applyAlignment="1">
      <alignment horizontal="center" vertical="top"/>
    </xf>
    <xf numFmtId="0" fontId="4" fillId="0" borderId="8" xfId="7131" applyNumberFormat="1" applyFont="1" applyBorder="1" applyAlignment="1">
      <alignment horizontal="center" vertical="center" wrapText="1"/>
    </xf>
    <xf numFmtId="176" fontId="6" fillId="0" borderId="8" xfId="18725" applyNumberFormat="1" applyFont="1" applyBorder="1" applyAlignment="1">
      <alignment horizontal="center" vertical="center" wrapText="1"/>
    </xf>
    <xf numFmtId="0" fontId="6" fillId="0" borderId="1" xfId="13265" applyFont="1" applyBorder="1" applyAlignment="1">
      <alignment horizontal="center" vertical="center" wrapText="1"/>
    </xf>
    <xf numFmtId="177" fontId="6" fillId="0" borderId="1" xfId="13265" applyNumberFormat="1" applyFont="1" applyBorder="1" applyAlignment="1">
      <alignment horizontal="center" vertical="center" wrapText="1"/>
    </xf>
    <xf numFmtId="49" fontId="6" fillId="0" borderId="5" xfId="12367" applyNumberFormat="1" applyFont="1" applyBorder="1" applyAlignment="1">
      <alignment horizontal="center" vertical="center" wrapText="1"/>
    </xf>
    <xf numFmtId="0" fontId="2" fillId="0" borderId="0" xfId="13265" applyFont="1" applyBorder="1" applyAlignment="1">
      <alignment horizontal="center" vertical="center"/>
    </xf>
    <xf numFmtId="0" fontId="2" fillId="0" borderId="0" xfId="13265" applyFont="1" applyBorder="1" applyAlignment="1">
      <alignment horizontal="center" vertical="center" wrapText="1"/>
    </xf>
    <xf numFmtId="49" fontId="23" fillId="0" borderId="0" xfId="0" applyNumberFormat="1" applyFont="1" applyBorder="1"/>
    <xf numFmtId="49" fontId="0" fillId="0" borderId="0" xfId="0" applyNumberFormat="1" applyBorder="1"/>
    <xf numFmtId="49" fontId="0" fillId="0" borderId="0" xfId="0" applyNumberFormat="1" applyBorder="1" applyAlignment="1">
      <alignment horizontal="center"/>
    </xf>
    <xf numFmtId="49" fontId="0" fillId="0" borderId="0" xfId="0" applyNumberFormat="1"/>
    <xf numFmtId="49" fontId="0" fillId="0" borderId="0" xfId="0" applyNumberFormat="1" applyFont="1" applyBorder="1" applyAlignment="1">
      <alignment horizontal="center" vertical="center"/>
    </xf>
    <xf numFmtId="0" fontId="0" fillId="0" borderId="0" xfId="0" applyFont="1" applyBorder="1" applyAlignment="1"/>
    <xf numFmtId="0" fontId="0" fillId="0" borderId="0" xfId="0" applyFont="1" applyBorder="1" applyAlignment="1">
      <alignment horizontal="center"/>
    </xf>
    <xf numFmtId="49" fontId="23"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12" fillId="0" borderId="1" xfId="0" applyNumberFormat="1" applyFont="1" applyBorder="1" applyAlignment="1">
      <alignment horizontal="center" vertical="center"/>
    </xf>
    <xf numFmtId="0" fontId="15" fillId="0" borderId="1" xfId="13265" applyFont="1" applyBorder="1" applyAlignment="1">
      <alignment horizontal="left" vertical="center"/>
    </xf>
    <xf numFmtId="0" fontId="4" fillId="0" borderId="1" xfId="13265" applyNumberFormat="1" applyFont="1" applyBorder="1" applyAlignment="1">
      <alignment horizontal="left" vertical="center" wrapText="1"/>
    </xf>
    <xf numFmtId="0" fontId="12" fillId="0" borderId="1" xfId="12367" applyNumberFormat="1" applyFont="1" applyBorder="1" applyAlignment="1">
      <alignment horizontal="center" vertical="center" wrapText="1"/>
    </xf>
    <xf numFmtId="49" fontId="24" fillId="0" borderId="1" xfId="0" applyNumberFormat="1" applyFont="1" applyBorder="1" applyAlignment="1">
      <alignment horizontal="left" vertical="center"/>
    </xf>
    <xf numFmtId="49" fontId="0" fillId="0" borderId="0" xfId="0" applyNumberFormat="1" applyAlignment="1">
      <alignment vertical="center"/>
    </xf>
    <xf numFmtId="49" fontId="14" fillId="0" borderId="1" xfId="0" applyNumberFormat="1" applyFont="1" applyBorder="1" applyAlignment="1">
      <alignment horizontal="center" vertical="center" wrapText="1"/>
    </xf>
    <xf numFmtId="0" fontId="14" fillId="0" borderId="1" xfId="0" applyNumberFormat="1" applyFont="1" applyBorder="1" applyAlignment="1">
      <alignment horizontal="left" vertical="center" wrapText="1"/>
    </xf>
    <xf numFmtId="0" fontId="25" fillId="0" borderId="1" xfId="0" applyNumberFormat="1" applyFont="1" applyBorder="1" applyAlignment="1">
      <alignment horizontal="center" vertical="center" wrapText="1"/>
    </xf>
    <xf numFmtId="49" fontId="0" fillId="0" borderId="0" xfId="0" applyNumberFormat="1" applyAlignment="1">
      <alignment horizontal="center"/>
    </xf>
    <xf numFmtId="0" fontId="15" fillId="0" borderId="10" xfId="13265" applyFont="1" applyBorder="1" applyAlignment="1">
      <alignment horizontal="center" vertical="center" wrapText="1"/>
    </xf>
    <xf numFmtId="0" fontId="7" fillId="0" borderId="1" xfId="13265" applyFont="1" applyBorder="1" applyAlignment="1">
      <alignment horizontal="left" vertical="center"/>
    </xf>
    <xf numFmtId="0" fontId="1" fillId="0" borderId="0" xfId="13265" applyFont="1" applyAlignment="1">
      <alignment vertical="center"/>
    </xf>
    <xf numFmtId="0" fontId="0" fillId="0" borderId="0" xfId="0" applyAlignment="1"/>
    <xf numFmtId="0" fontId="26" fillId="0" borderId="0" xfId="13265" applyFont="1" applyAlignment="1">
      <alignment horizontal="center" vertical="center"/>
    </xf>
    <xf numFmtId="0" fontId="1" fillId="0" borderId="11" xfId="13265" applyFont="1" applyBorder="1" applyAlignment="1">
      <alignment horizontal="left" vertical="center" wrapText="1"/>
    </xf>
    <xf numFmtId="0" fontId="2" fillId="0" borderId="11" xfId="13265" applyFont="1" applyBorder="1" applyAlignment="1">
      <alignment horizontal="left" vertical="center" wrapText="1"/>
    </xf>
    <xf numFmtId="0" fontId="1" fillId="0" borderId="0" xfId="13265" applyNumberFormat="1" applyFont="1" applyAlignment="1">
      <alignment horizontal="center" vertical="center" wrapText="1"/>
    </xf>
    <xf numFmtId="0" fontId="27" fillId="0" borderId="1" xfId="13265" applyFont="1" applyBorder="1" applyAlignment="1">
      <alignment horizontal="center" vertical="center"/>
    </xf>
    <xf numFmtId="0" fontId="23" fillId="0" borderId="1" xfId="0" applyFont="1" applyBorder="1" applyAlignment="1">
      <alignment vertical="center"/>
    </xf>
    <xf numFmtId="0" fontId="22" fillId="0" borderId="1" xfId="0" applyFont="1" applyBorder="1" applyAlignment="1">
      <alignment horizontal="center" vertical="center"/>
    </xf>
    <xf numFmtId="0" fontId="25" fillId="0" borderId="1" xfId="9315" applyNumberFormat="1" applyFont="1" applyBorder="1" applyAlignment="1">
      <alignment horizontal="center" vertical="center" wrapText="1"/>
    </xf>
    <xf numFmtId="0" fontId="0" fillId="0" borderId="0" xfId="0" applyFont="1" applyAlignment="1">
      <alignment horizontal="center"/>
    </xf>
    <xf numFmtId="0" fontId="0" fillId="0" borderId="0" xfId="0" applyFont="1"/>
    <xf numFmtId="0" fontId="1" fillId="0" borderId="0" xfId="4080" applyFont="1" applyBorder="1" applyAlignment="1">
      <alignment horizontal="left" vertical="center"/>
    </xf>
    <xf numFmtId="0" fontId="1" fillId="0" borderId="0" xfId="4080" applyFont="1" applyBorder="1" applyAlignment="1">
      <alignment horizontal="center" vertical="center"/>
    </xf>
    <xf numFmtId="0" fontId="28" fillId="0" borderId="0" xfId="4080" applyFont="1" applyBorder="1" applyAlignment="1">
      <alignment horizontal="center" vertical="center"/>
    </xf>
    <xf numFmtId="0" fontId="29" fillId="0" borderId="0" xfId="4080" applyFont="1" applyBorder="1" applyAlignment="1">
      <alignment horizontal="center" vertical="center"/>
    </xf>
    <xf numFmtId="0" fontId="29" fillId="0" borderId="0" xfId="4080" applyFont="1" applyBorder="1" applyAlignment="1">
      <alignment horizontal="left" vertical="center"/>
    </xf>
    <xf numFmtId="0" fontId="29" fillId="0" borderId="1" xfId="4080" applyFont="1" applyBorder="1" applyAlignment="1">
      <alignment horizontal="center" vertical="center"/>
    </xf>
    <xf numFmtId="0" fontId="15" fillId="0" borderId="1" xfId="4080" applyFont="1" applyBorder="1" applyAlignment="1">
      <alignment horizontal="center" vertical="center"/>
    </xf>
    <xf numFmtId="0" fontId="15" fillId="0" borderId="1" xfId="13265" applyFont="1" applyBorder="1" applyAlignment="1">
      <alignment horizontal="center" vertical="top"/>
    </xf>
    <xf numFmtId="0" fontId="29" fillId="0" borderId="1" xfId="4080" applyFont="1" applyBorder="1" applyAlignment="1">
      <alignment horizontal="center" vertical="top"/>
    </xf>
    <xf numFmtId="0" fontId="15" fillId="0" borderId="1" xfId="4080" applyFont="1" applyBorder="1" applyAlignment="1">
      <alignment horizontal="center" vertical="top"/>
    </xf>
    <xf numFmtId="0" fontId="12" fillId="0" borderId="1" xfId="0" applyFont="1" applyBorder="1" applyAlignment="1">
      <alignment horizontal="center" vertical="top"/>
    </xf>
    <xf numFmtId="0" fontId="30" fillId="0" borderId="1" xfId="0" applyFont="1" applyBorder="1" applyAlignment="1">
      <alignment horizontal="center" vertical="center"/>
    </xf>
    <xf numFmtId="0" fontId="24" fillId="0" borderId="1" xfId="0" applyFont="1" applyBorder="1" applyAlignment="1">
      <alignment horizontal="center" vertical="center"/>
    </xf>
    <xf numFmtId="0" fontId="30" fillId="0" borderId="1" xfId="0" applyFont="1" applyBorder="1" applyAlignment="1">
      <alignment horizontal="center"/>
    </xf>
    <xf numFmtId="0" fontId="24" fillId="0" borderId="1" xfId="0" applyFont="1" applyBorder="1" applyAlignment="1">
      <alignment horizontal="center"/>
    </xf>
    <xf numFmtId="0" fontId="23" fillId="0" borderId="0" xfId="0" applyFont="1"/>
    <xf numFmtId="0" fontId="15" fillId="0" borderId="1" xfId="13265" applyNumberFormat="1" applyFont="1" applyBorder="1" applyAlignment="1">
      <alignment horizontal="center" vertical="top"/>
    </xf>
    <xf numFmtId="0" fontId="22" fillId="0" borderId="1" xfId="0" applyFont="1" applyBorder="1" applyAlignment="1">
      <alignment horizontal="center"/>
    </xf>
    <xf numFmtId="0" fontId="12" fillId="0" borderId="1" xfId="4080" applyFont="1" applyBorder="1" applyAlignment="1">
      <alignment horizontal="center" vertical="top"/>
    </xf>
    <xf numFmtId="0" fontId="21" fillId="0" borderId="1" xfId="0" applyFont="1" applyBorder="1" applyAlignment="1">
      <alignment horizontal="center"/>
    </xf>
    <xf numFmtId="0" fontId="0" fillId="0" borderId="1" xfId="0" applyFont="1" applyBorder="1" applyAlignment="1">
      <alignment horizontal="center"/>
    </xf>
    <xf numFmtId="0" fontId="23" fillId="0" borderId="1" xfId="0" applyFont="1" applyBorder="1" applyAlignment="1">
      <alignment horizontal="center"/>
    </xf>
    <xf numFmtId="0" fontId="0" fillId="0" borderId="0" xfId="0" applyBorder="1" applyAlignment="1"/>
    <xf numFmtId="176" fontId="17" fillId="0" borderId="1" xfId="18725" applyNumberFormat="1" applyFont="1" applyBorder="1" applyAlignment="1">
      <alignment horizontal="center" vertical="center" wrapText="1"/>
    </xf>
    <xf numFmtId="0" fontId="18" fillId="0" borderId="1" xfId="13265" applyFont="1" applyBorder="1" applyAlignment="1">
      <alignment horizontal="left" vertical="center" wrapText="1"/>
    </xf>
    <xf numFmtId="0" fontId="17" fillId="0" borderId="1" xfId="13265" applyFont="1" applyBorder="1" applyAlignment="1">
      <alignment horizontal="left" vertical="center" wrapText="1"/>
    </xf>
    <xf numFmtId="177" fontId="17" fillId="0" borderId="1" xfId="13265" applyNumberFormat="1" applyFont="1" applyBorder="1" applyAlignment="1">
      <alignment horizontal="left" vertical="center" wrapText="1"/>
    </xf>
    <xf numFmtId="49" fontId="14" fillId="0" borderId="1" xfId="12367" applyNumberFormat="1" applyFont="1" applyBorder="1" applyAlignment="1">
      <alignment horizontal="center" vertical="center" wrapText="1"/>
    </xf>
    <xf numFmtId="0" fontId="7" fillId="0" borderId="1" xfId="13265" applyFont="1" applyBorder="1" applyAlignment="1">
      <alignment horizontal="center" vertical="center"/>
    </xf>
    <xf numFmtId="0" fontId="3" fillId="0" borderId="0" xfId="13265" applyFont="1" applyAlignment="1">
      <alignment horizontal="center" vertical="top"/>
    </xf>
    <xf numFmtId="0" fontId="31" fillId="0" borderId="1" xfId="13265" applyFont="1" applyBorder="1" applyAlignment="1">
      <alignment horizontal="center" vertical="center"/>
    </xf>
    <xf numFmtId="0" fontId="20" fillId="0" borderId="3" xfId="9315" applyNumberFormat="1" applyFont="1" applyBorder="1" applyAlignment="1">
      <alignment horizontal="center" vertical="center" wrapText="1"/>
    </xf>
    <xf numFmtId="0" fontId="1" fillId="0" borderId="0" xfId="13265" applyFont="1">
      <alignment vertical="center"/>
    </xf>
    <xf numFmtId="0" fontId="2" fillId="0" borderId="0" xfId="13265" applyFont="1">
      <alignment vertical="center"/>
    </xf>
    <xf numFmtId="0" fontId="32" fillId="0" borderId="1" xfId="15340" applyNumberFormat="1" applyFont="1" applyBorder="1" applyAlignment="1">
      <alignment horizontal="left" vertical="center" wrapText="1"/>
    </xf>
    <xf numFmtId="0" fontId="13" fillId="0" borderId="8" xfId="9315" applyNumberFormat="1" applyFont="1" applyBorder="1" applyAlignment="1">
      <alignment horizontal="left" vertical="center" wrapText="1"/>
    </xf>
    <xf numFmtId="0" fontId="4" fillId="0" borderId="8" xfId="18118" applyNumberFormat="1" applyFont="1" applyBorder="1" applyAlignment="1">
      <alignment horizontal="left" vertical="center" wrapText="1"/>
    </xf>
    <xf numFmtId="0" fontId="4" fillId="0" borderId="8" xfId="7131" applyNumberFormat="1" applyFont="1" applyBorder="1" applyAlignment="1">
      <alignment horizontal="left" vertical="center" wrapText="1"/>
    </xf>
    <xf numFmtId="0" fontId="4" fillId="0" borderId="5" xfId="9315" applyNumberFormat="1" applyFont="1" applyBorder="1" applyAlignment="1">
      <alignment horizontal="left" vertical="center" wrapText="1"/>
    </xf>
    <xf numFmtId="0" fontId="8" fillId="0" borderId="1" xfId="13265" applyNumberFormat="1" applyFont="1" applyBorder="1" applyAlignment="1">
      <alignment horizontal="left" vertical="top"/>
    </xf>
    <xf numFmtId="0" fontId="33" fillId="0" borderId="1" xfId="15340" applyNumberFormat="1" applyFont="1" applyBorder="1" applyAlignment="1">
      <alignment horizontal="left" vertical="center" wrapText="1"/>
    </xf>
    <xf numFmtId="0" fontId="4" fillId="0" borderId="8" xfId="9315" applyNumberFormat="1" applyFont="1" applyBorder="1" applyAlignment="1">
      <alignment horizontal="left" vertical="center" wrapText="1"/>
    </xf>
    <xf numFmtId="0" fontId="34" fillId="0" borderId="0" xfId="0" applyFont="1"/>
    <xf numFmtId="176" fontId="22" fillId="0" borderId="0" xfId="0" applyNumberFormat="1" applyFont="1"/>
    <xf numFmtId="176" fontId="34" fillId="0" borderId="0" xfId="0" applyNumberFormat="1" applyFont="1"/>
    <xf numFmtId="0" fontId="35" fillId="0" borderId="0" xfId="13265" applyFont="1" applyAlignment="1">
      <alignment horizontal="left" vertical="center"/>
    </xf>
    <xf numFmtId="0" fontId="36" fillId="0" borderId="0" xfId="13265" applyFont="1">
      <alignment vertical="center"/>
    </xf>
    <xf numFmtId="176" fontId="15" fillId="0" borderId="0" xfId="13265" applyNumberFormat="1" applyFont="1">
      <alignment vertical="center"/>
    </xf>
    <xf numFmtId="176" fontId="36" fillId="0" borderId="0" xfId="13265" applyNumberFormat="1" applyFont="1">
      <alignment vertical="center"/>
    </xf>
    <xf numFmtId="0" fontId="37" fillId="0" borderId="0" xfId="13265" applyFont="1" applyBorder="1" applyAlignment="1">
      <alignment horizontal="center" vertical="center"/>
    </xf>
    <xf numFmtId="176" fontId="38" fillId="0" borderId="0" xfId="13265" applyNumberFormat="1" applyFont="1" applyBorder="1" applyAlignment="1">
      <alignment horizontal="center" vertical="center"/>
    </xf>
    <xf numFmtId="176" fontId="37" fillId="0" borderId="0" xfId="13265" applyNumberFormat="1" applyFont="1" applyBorder="1" applyAlignment="1">
      <alignment horizontal="center" vertical="center"/>
    </xf>
    <xf numFmtId="0" fontId="15" fillId="0" borderId="11" xfId="13265" applyFont="1" applyBorder="1" applyAlignment="1">
      <alignment horizontal="left" vertical="center" wrapText="1"/>
    </xf>
    <xf numFmtId="0" fontId="38" fillId="0" borderId="11" xfId="13265" applyFont="1" applyBorder="1" applyAlignment="1">
      <alignment horizontal="center" vertical="center" wrapText="1"/>
    </xf>
    <xf numFmtId="176" fontId="38" fillId="0" borderId="11" xfId="13265" applyNumberFormat="1" applyFont="1" applyBorder="1" applyAlignment="1">
      <alignment horizontal="center" vertical="center"/>
    </xf>
    <xf numFmtId="176" fontId="39" fillId="0" borderId="11" xfId="13265" applyNumberFormat="1" applyFont="1" applyBorder="1" applyAlignment="1">
      <alignment horizontal="center" vertical="center" wrapText="1"/>
    </xf>
    <xf numFmtId="49" fontId="38" fillId="0" borderId="11" xfId="13265" applyNumberFormat="1" applyFont="1" applyBorder="1" applyAlignment="1">
      <alignment horizontal="center" vertical="center" wrapText="1"/>
    </xf>
    <xf numFmtId="176" fontId="15" fillId="0" borderId="1" xfId="13265" applyNumberFormat="1" applyFont="1" applyBorder="1" applyAlignment="1">
      <alignment horizontal="center" vertical="center" wrapText="1"/>
    </xf>
    <xf numFmtId="176" fontId="15" fillId="0" borderId="10" xfId="13265" applyNumberFormat="1" applyFont="1" applyBorder="1" applyAlignment="1">
      <alignment horizontal="center" vertical="center" wrapText="1"/>
    </xf>
    <xf numFmtId="0" fontId="40" fillId="0" borderId="1" xfId="0" applyFont="1" applyFill="1" applyBorder="1" applyAlignment="1">
      <alignment horizontal="center" vertical="center"/>
    </xf>
    <xf numFmtId="176" fontId="41" fillId="0" borderId="1" xfId="0" applyNumberFormat="1" applyFont="1" applyFill="1" applyBorder="1" applyAlignment="1">
      <alignment horizontal="center" vertical="center"/>
    </xf>
    <xf numFmtId="176" fontId="42" fillId="0" borderId="1" xfId="13265" applyNumberFormat="1" applyFont="1" applyBorder="1" applyAlignment="1">
      <alignment horizontal="center" vertical="center" wrapText="1"/>
    </xf>
    <xf numFmtId="0" fontId="34" fillId="0" borderId="1" xfId="0" applyFont="1" applyBorder="1"/>
    <xf numFmtId="0" fontId="43" fillId="0" borderId="0" xfId="13265" applyFont="1" applyAlignment="1">
      <alignment horizontal="center" vertical="top" wrapText="1"/>
    </xf>
    <xf numFmtId="0" fontId="43" fillId="0" borderId="0" xfId="13265" applyFont="1" applyAlignment="1">
      <alignment horizontal="center" vertical="top"/>
    </xf>
    <xf numFmtId="0" fontId="38" fillId="0" borderId="0" xfId="13265" applyFont="1" applyAlignment="1">
      <alignment vertical="top"/>
    </xf>
    <xf numFmtId="0" fontId="44" fillId="0" borderId="4" xfId="13265" applyFont="1" applyBorder="1" applyAlignment="1">
      <alignment horizontal="left" vertical="center"/>
    </xf>
    <xf numFmtId="0" fontId="44" fillId="0" borderId="4" xfId="13265" applyFont="1" applyBorder="1" applyAlignment="1">
      <alignment horizontal="center" vertical="center"/>
    </xf>
    <xf numFmtId="178" fontId="44" fillId="0" borderId="4" xfId="13265" applyNumberFormat="1" applyFont="1" applyBorder="1" applyAlignment="1">
      <alignment horizontal="right" vertical="center"/>
    </xf>
    <xf numFmtId="178" fontId="44" fillId="0" borderId="4" xfId="13265" applyNumberFormat="1" applyFont="1" applyBorder="1" applyAlignment="1">
      <alignment horizontal="center" vertical="center"/>
    </xf>
    <xf numFmtId="0" fontId="45" fillId="0" borderId="8" xfId="13265" applyFont="1" applyBorder="1" applyAlignment="1">
      <alignment horizontal="center" vertical="center" wrapText="1"/>
    </xf>
    <xf numFmtId="0" fontId="46" fillId="0" borderId="8" xfId="13265" applyFont="1" applyBorder="1" applyAlignment="1">
      <alignment horizontal="center" vertical="center"/>
    </xf>
    <xf numFmtId="0" fontId="37" fillId="0" borderId="0" xfId="13265" applyFont="1" applyAlignment="1">
      <alignment horizontal="center" vertical="center"/>
    </xf>
    <xf numFmtId="0" fontId="45" fillId="0" borderId="8" xfId="13265" applyFont="1" applyBorder="1" applyAlignment="1">
      <alignment horizontal="left" vertical="center" wrapText="1"/>
    </xf>
    <xf numFmtId="0" fontId="47" fillId="0" borderId="8" xfId="13265" applyNumberFormat="1" applyFont="1" applyFill="1" applyBorder="1" applyAlignment="1">
      <alignment vertical="center" wrapText="1"/>
    </xf>
    <xf numFmtId="0" fontId="48" fillId="0" borderId="8" xfId="13265" applyFont="1" applyBorder="1" applyAlignment="1">
      <alignment horizontal="left" vertical="center" wrapText="1"/>
    </xf>
    <xf numFmtId="0" fontId="48" fillId="0" borderId="8" xfId="13265" applyFont="1" applyBorder="1" applyAlignment="1">
      <alignment horizontal="center" vertical="center" wrapText="1"/>
    </xf>
    <xf numFmtId="0" fontId="38" fillId="0" borderId="0" xfId="13265" applyFont="1" applyAlignment="1">
      <alignment vertical="center"/>
    </xf>
    <xf numFmtId="0" fontId="49" fillId="0" borderId="8" xfId="13265" applyFont="1" applyBorder="1" applyAlignment="1">
      <alignment horizontal="left" vertical="center" wrapText="1"/>
    </xf>
    <xf numFmtId="0" fontId="1" fillId="0" borderId="8" xfId="13265" applyFont="1" applyBorder="1" applyAlignment="1">
      <alignment horizontal="center" vertical="center" wrapText="1"/>
    </xf>
    <xf numFmtId="0" fontId="50" fillId="0" borderId="8" xfId="13265" applyNumberFormat="1" applyFont="1" applyFill="1" applyBorder="1" applyAlignment="1">
      <alignment vertical="center" wrapText="1"/>
    </xf>
    <xf numFmtId="0" fontId="50" fillId="0" borderId="8" xfId="13265" applyNumberFormat="1" applyFont="1" applyFill="1" applyBorder="1" applyAlignment="1">
      <alignment horizontal="center" vertical="center" wrapText="1"/>
    </xf>
    <xf numFmtId="0" fontId="51" fillId="0" borderId="8" xfId="13265" applyFont="1" applyBorder="1" applyAlignment="1">
      <alignment horizontal="left" vertical="center" wrapText="1"/>
    </xf>
    <xf numFmtId="0" fontId="51" fillId="0" borderId="8" xfId="13265" applyFont="1" applyBorder="1" applyAlignment="1">
      <alignment horizontal="center" vertical="center" wrapText="1"/>
    </xf>
    <xf numFmtId="0" fontId="49" fillId="0" borderId="12" xfId="13265" applyFont="1" applyBorder="1" applyAlignment="1">
      <alignment horizontal="center" vertical="center" wrapText="1"/>
    </xf>
    <xf numFmtId="0" fontId="1" fillId="0" borderId="8" xfId="13265" applyFont="1" applyBorder="1" applyAlignment="1">
      <alignment horizontal="center" vertical="center" textRotation="255" wrapText="1"/>
    </xf>
    <xf numFmtId="0" fontId="48" fillId="0" borderId="7" xfId="13265" applyFont="1" applyBorder="1" applyAlignment="1">
      <alignment horizontal="center" vertical="center" wrapText="1"/>
    </xf>
    <xf numFmtId="0" fontId="48" fillId="0" borderId="8" xfId="13265" applyFont="1" applyBorder="1" applyAlignment="1">
      <alignment horizontal="center" vertical="center" textRotation="255" wrapText="1"/>
    </xf>
    <xf numFmtId="0" fontId="49" fillId="0" borderId="7" xfId="13265" applyFont="1" applyBorder="1" applyAlignment="1">
      <alignment horizontal="center" vertical="center" wrapText="1"/>
    </xf>
    <xf numFmtId="0" fontId="49" fillId="0" borderId="8" xfId="13265" applyFont="1" applyBorder="1" applyAlignment="1">
      <alignment horizontal="center" vertical="center" textRotation="255" wrapText="1"/>
    </xf>
    <xf numFmtId="0" fontId="50" fillId="0" borderId="8" xfId="12367" applyNumberFormat="1" applyFont="1" applyFill="1" applyBorder="1" applyAlignment="1">
      <alignment horizontal="center" vertical="center" wrapText="1"/>
    </xf>
    <xf numFmtId="0" fontId="52" fillId="0" borderId="5" xfId="12367" applyNumberFormat="1" applyFont="1" applyFill="1" applyBorder="1" applyAlignment="1">
      <alignment horizontal="center" vertical="center" wrapText="1"/>
    </xf>
    <xf numFmtId="0" fontId="53" fillId="0" borderId="7" xfId="13265" applyFont="1" applyBorder="1" applyAlignment="1">
      <alignment horizontal="center" vertical="center" wrapText="1"/>
    </xf>
    <xf numFmtId="0" fontId="53" fillId="0" borderId="8" xfId="13265" applyFont="1" applyBorder="1" applyAlignment="1">
      <alignment horizontal="center" vertical="center" textRotation="255" wrapText="1"/>
    </xf>
    <xf numFmtId="0" fontId="54" fillId="0" borderId="8" xfId="13265" applyFont="1" applyBorder="1" applyAlignment="1">
      <alignment horizontal="center" vertical="center" wrapText="1"/>
    </xf>
    <xf numFmtId="0" fontId="53" fillId="0" borderId="6" xfId="13265" applyFont="1" applyBorder="1" applyAlignment="1">
      <alignment horizontal="center" vertical="center" wrapText="1"/>
    </xf>
    <xf numFmtId="0" fontId="49" fillId="0" borderId="8" xfId="13265" applyFont="1" applyBorder="1" applyAlignment="1">
      <alignment horizontal="center" vertical="center" wrapText="1"/>
    </xf>
    <xf numFmtId="0" fontId="1" fillId="0" borderId="5" xfId="13265" applyFont="1" applyBorder="1" applyAlignment="1">
      <alignment horizontal="center" vertical="center" wrapText="1"/>
    </xf>
    <xf numFmtId="0" fontId="1" fillId="0" borderId="13" xfId="13265" applyFont="1" applyBorder="1" applyAlignment="1">
      <alignment horizontal="center" vertical="center" wrapText="1"/>
    </xf>
    <xf numFmtId="0" fontId="55" fillId="0" borderId="8" xfId="13265" applyNumberFormat="1" applyFont="1" applyFill="1" applyBorder="1" applyAlignment="1">
      <alignment horizontal="center" vertical="center" wrapText="1"/>
    </xf>
    <xf numFmtId="0" fontId="56" fillId="0" borderId="1" xfId="9315" applyNumberFormat="1" applyFont="1" applyFill="1" applyBorder="1" applyAlignment="1">
      <alignment horizontal="center" vertical="center" wrapText="1"/>
    </xf>
    <xf numFmtId="0" fontId="56" fillId="0" borderId="8" xfId="12367" applyNumberFormat="1" applyFont="1" applyFill="1" applyBorder="1" applyAlignment="1">
      <alignment horizontal="center" vertical="center" wrapText="1"/>
    </xf>
    <xf numFmtId="0" fontId="57" fillId="0" borderId="8" xfId="11251" applyNumberFormat="1" applyFont="1" applyFill="1" applyBorder="1" applyAlignment="1">
      <alignment horizontal="center" vertical="center" wrapText="1"/>
    </xf>
    <xf numFmtId="0" fontId="1" fillId="0" borderId="14" xfId="13265" applyFont="1" applyBorder="1" applyAlignment="1">
      <alignment horizontal="center" vertical="center" wrapText="1"/>
    </xf>
    <xf numFmtId="0" fontId="1" fillId="0" borderId="15" xfId="13265" applyFont="1" applyBorder="1" applyAlignment="1">
      <alignment horizontal="center" vertical="center" wrapText="1"/>
    </xf>
    <xf numFmtId="0" fontId="50" fillId="0" borderId="12" xfId="13265" applyNumberFormat="1" applyFont="1" applyFill="1" applyBorder="1" applyAlignment="1">
      <alignment horizontal="center" vertical="center" wrapText="1"/>
    </xf>
    <xf numFmtId="0" fontId="15" fillId="0" borderId="12" xfId="11251" applyNumberFormat="1" applyFont="1" applyBorder="1" applyAlignment="1">
      <alignment horizontal="left" vertical="top" wrapText="1"/>
    </xf>
    <xf numFmtId="0" fontId="48" fillId="0" borderId="12" xfId="13265" applyFont="1" applyBorder="1" applyAlignment="1">
      <alignment horizontal="center" vertical="center" wrapText="1"/>
    </xf>
    <xf numFmtId="0" fontId="27" fillId="0" borderId="0" xfId="13265" applyFont="1" applyAlignment="1">
      <alignment vertical="center"/>
    </xf>
    <xf numFmtId="0" fontId="58" fillId="0" borderId="5" xfId="13265" applyNumberFormat="1" applyFont="1" applyFill="1" applyBorder="1" applyAlignment="1">
      <alignment horizontal="center" vertical="center" wrapText="1"/>
    </xf>
    <xf numFmtId="0" fontId="59" fillId="0" borderId="1" xfId="13265" applyFont="1" applyBorder="1" applyAlignment="1">
      <alignment horizontal="left" vertical="center" wrapText="1"/>
    </xf>
    <xf numFmtId="0" fontId="48" fillId="0" borderId="13" xfId="13265" applyFont="1" applyBorder="1" applyAlignment="1">
      <alignment horizontal="center" vertical="center" wrapText="1"/>
    </xf>
    <xf numFmtId="0" fontId="48" fillId="0" borderId="6" xfId="13265" applyFont="1" applyBorder="1" applyAlignment="1">
      <alignment horizontal="left" vertical="center" wrapText="1"/>
    </xf>
    <xf numFmtId="0" fontId="49" fillId="0" borderId="5" xfId="13265" applyFont="1" applyBorder="1" applyAlignment="1">
      <alignment horizontal="center" vertical="center" wrapText="1"/>
    </xf>
    <xf numFmtId="0" fontId="49" fillId="0" borderId="13" xfId="13265" applyFont="1" applyBorder="1" applyAlignment="1">
      <alignment horizontal="center" vertical="center" wrapText="1"/>
    </xf>
    <xf numFmtId="0" fontId="60" fillId="0" borderId="8" xfId="13265" applyFont="1" applyBorder="1" applyAlignment="1">
      <alignment horizontal="center" vertical="center" wrapText="1"/>
    </xf>
    <xf numFmtId="0" fontId="45" fillId="0" borderId="12" xfId="13265" applyFont="1" applyBorder="1" applyAlignment="1">
      <alignment horizontal="left" vertical="center" wrapText="1"/>
    </xf>
    <xf numFmtId="0" fontId="45" fillId="0" borderId="12" xfId="13265" applyFont="1" applyBorder="1" applyAlignment="1">
      <alignment horizontal="center" vertical="center" wrapText="1"/>
    </xf>
    <xf numFmtId="0" fontId="48" fillId="0" borderId="12" xfId="11251" applyFont="1" applyBorder="1" applyAlignment="1">
      <alignment horizontal="left" vertical="top" wrapText="1"/>
    </xf>
    <xf numFmtId="0" fontId="49" fillId="0" borderId="1" xfId="13265" applyFont="1" applyBorder="1" applyAlignment="1">
      <alignment horizontal="left" vertical="center" wrapText="1"/>
    </xf>
    <xf numFmtId="0" fontId="49" fillId="0" borderId="1" xfId="13265" applyFont="1" applyBorder="1" applyAlignment="1">
      <alignment horizontal="left" vertical="center"/>
    </xf>
    <xf numFmtId="0" fontId="49" fillId="0" borderId="1" xfId="13265" applyFont="1" applyBorder="1" applyAlignment="1">
      <alignment horizontal="center" vertical="center" wrapText="1"/>
    </xf>
    <xf numFmtId="0" fontId="49" fillId="0" borderId="1" xfId="13265" applyFont="1" applyBorder="1" applyAlignment="1">
      <alignment horizontal="center" vertical="center"/>
    </xf>
    <xf numFmtId="0" fontId="2" fillId="0" borderId="0" xfId="13265" applyFont="1" applyAlignment="1">
      <alignment vertical="center"/>
    </xf>
    <xf numFmtId="0" fontId="2" fillId="0" borderId="0" xfId="13265" applyFont="1" applyAlignment="1">
      <alignment horizontal="center" vertical="center"/>
    </xf>
    <xf numFmtId="0" fontId="38" fillId="0" borderId="0" xfId="13265" applyFont="1" applyAlignment="1">
      <alignment horizontal="center" vertical="center"/>
    </xf>
  </cellXfs>
  <cellStyles count="19291">
    <cellStyle name="常规" xfId="0" builtinId="0"/>
    <cellStyle name="常规 2 4 3 2 2 3" xfId="1"/>
    <cellStyle name="常规 3 9 4" xfId="2"/>
    <cellStyle name="货币[0]" xfId="3" builtinId="7"/>
    <cellStyle name="常规 2 13 4 2" xfId="4"/>
    <cellStyle name="常规 9 2 3 2 2 2 4" xfId="5"/>
    <cellStyle name="常规 3 2 4 5 2" xfId="6"/>
    <cellStyle name="常规 13 3 2 4 4 3" xfId="7"/>
    <cellStyle name="20% - 强调文字颜色 3" xfId="8" builtinId="38"/>
    <cellStyle name="常规 42 5 3 2" xfId="9"/>
    <cellStyle name="常规 2 2 2 5 3 2" xfId="10"/>
    <cellStyle name="常规 13 2 2 2 4 4 2" xfId="11"/>
    <cellStyle name="常规 8 4 6 4 2" xfId="12"/>
    <cellStyle name="输入" xfId="13" builtinId="20"/>
    <cellStyle name="常规 13 5 4 2 2 3" xfId="14"/>
    <cellStyle name="常规 5 4 2 3 2" xfId="15"/>
    <cellStyle name="常规 9 2 3 4 6" xfId="16"/>
    <cellStyle name="常规 4 3 2 2 3 2" xfId="17"/>
    <cellStyle name="常规 8 6 2 6 2" xfId="18"/>
    <cellStyle name="常规 5 2 4 3 2 3 3 2" xfId="19"/>
    <cellStyle name="常规 3 3 4 2 4" xfId="20"/>
    <cellStyle name="常规 9 2 8 2 3" xfId="21"/>
    <cellStyle name="常规 12 3 2 2 2" xfId="22"/>
    <cellStyle name="常规 4 2 4 4 2 6 2" xfId="23"/>
    <cellStyle name="货币" xfId="24" builtinId="4"/>
    <cellStyle name="常规 9 3 2 4 4 2" xfId="25"/>
    <cellStyle name="常规 10 2 2 5 2 2 4 2" xfId="26"/>
    <cellStyle name="常规 9 2 4 4 2 3" xfId="27"/>
    <cellStyle name="常规 3 4 3" xfId="28"/>
    <cellStyle name="千位分隔[0]" xfId="29" builtinId="6"/>
    <cellStyle name="常规 4 2 3 2 7" xfId="30"/>
    <cellStyle name="常规 2 8 2 2 4" xfId="31"/>
    <cellStyle name="常规 6 2 2 3 2 3" xfId="32"/>
    <cellStyle name="常规 9 2 2 2 3 2 3 3" xfId="33"/>
    <cellStyle name="常规 9 2 2 3 2 2 6" xfId="34"/>
    <cellStyle name="常规 47 2 5" xfId="35"/>
    <cellStyle name="常规 52 2 5" xfId="36"/>
    <cellStyle name="常规 9 2 3 2 7 3" xfId="37"/>
    <cellStyle name="40% - 强调文字颜色 3" xfId="38" builtinId="39"/>
    <cellStyle name="差" xfId="39" builtinId="27"/>
    <cellStyle name="常规 5 3 2 5 3" xfId="40"/>
    <cellStyle name="千位分隔" xfId="41" builtinId="3"/>
    <cellStyle name="60% - 强调文字颜色 3" xfId="42" builtinId="40"/>
    <cellStyle name="常规 11 2 2 3 2 2 3" xfId="43"/>
    <cellStyle name="常规 7 3 2 4 4" xfId="44"/>
    <cellStyle name="常规 4 3 3 2 2 4 2" xfId="45"/>
    <cellStyle name="常规 3 6 3" xfId="46"/>
    <cellStyle name="常规 13 2 2 3 4 7 2" xfId="47"/>
    <cellStyle name="常规 8 3 3 2 2 2" xfId="48"/>
    <cellStyle name="常规 7 8 2 3" xfId="49"/>
    <cellStyle name="常规 7 2 5 4 2 6 2" xfId="50"/>
    <cellStyle name="常规 9 2 2 3 3 3 4 2" xfId="51"/>
    <cellStyle name="常规 5 2 4 3 6" xfId="52"/>
    <cellStyle name="常规 10 2 5 5 3" xfId="53"/>
    <cellStyle name="超链接" xfId="54" builtinId="8"/>
    <cellStyle name="样式 1 5" xfId="55"/>
    <cellStyle name="常规 6 5 2 7" xfId="56"/>
    <cellStyle name="常规 5 2 3 3 2 5" xfId="57"/>
    <cellStyle name="常规 4 2 2 3 2 7" xfId="58"/>
    <cellStyle name="常规 10 2 2 3" xfId="59"/>
    <cellStyle name="常规 6 2 4 3 2 3" xfId="60"/>
    <cellStyle name="常规 2 5 3 2 3 3 2" xfId="61"/>
    <cellStyle name="常规 5 2 8 2 3" xfId="62"/>
    <cellStyle name="常规 10 7 2 3 3" xfId="63"/>
    <cellStyle name="常规 13 2 2 2 4 2" xfId="64"/>
    <cellStyle name="常规 3 2 3 2 6 4" xfId="65"/>
    <cellStyle name="常规 8 4 6 2" xfId="66"/>
    <cellStyle name="百分比" xfId="67" builtinId="5"/>
    <cellStyle name="常规 3 2 2 3 4 2 3" xfId="68"/>
    <cellStyle name="常规 5 4 6 4" xfId="69"/>
    <cellStyle name="常规 5 2 2 2 6 2" xfId="70"/>
    <cellStyle name="已访问的超链接" xfId="71" builtinId="9"/>
    <cellStyle name="常规 6 3 2 2 2 2 2" xfId="72"/>
    <cellStyle name="常规 4 3 2 6 4" xfId="73"/>
    <cellStyle name="常规 9 3 2 4 4 3 2" xfId="74"/>
    <cellStyle name="常规 4 2 5 8" xfId="75"/>
    <cellStyle name="常规 3 3 8" xfId="76"/>
    <cellStyle name="常规 2 3 5 2 2" xfId="77"/>
    <cellStyle name="常规 9 7 3 3" xfId="78"/>
    <cellStyle name="常规 8 2 2 3 4 3" xfId="79"/>
    <cellStyle name="常规 6 2 3 6 5" xfId="80"/>
    <cellStyle name="常规 4 8 2 6 2" xfId="81"/>
    <cellStyle name="注释" xfId="82" builtinId="10"/>
    <cellStyle name="常规 4 3 3 3 4 2" xfId="83"/>
    <cellStyle name="常规 9 2 2 4 2 3 3 2" xfId="84"/>
    <cellStyle name="常规 10 9 2 3" xfId="85"/>
    <cellStyle name="常规 9 9 4 3 2" xfId="86"/>
    <cellStyle name="60% - 强调文字颜色 2" xfId="87" builtinId="36"/>
    <cellStyle name="常规 49 2 2 2" xfId="88"/>
    <cellStyle name="常规 54 2 2 2" xfId="89"/>
    <cellStyle name="常规 6 3 3 3 2 2" xfId="90"/>
    <cellStyle name="常规 40 2 5" xfId="91"/>
    <cellStyle name="常规 5 3 2 3 2 4" xfId="92"/>
    <cellStyle name="常规 8 9 2" xfId="93"/>
    <cellStyle name="常规 9 2 2 3 4 2 3 2" xfId="94"/>
    <cellStyle name="常规 5 3 3 2 6" xfId="95"/>
    <cellStyle name="常规 3 9 2 2 3" xfId="96"/>
    <cellStyle name="常规 9 2 2 2 2 2 2 4 2" xfId="97"/>
    <cellStyle name="常规 3 9 4 3" xfId="98"/>
    <cellStyle name="常规 2 2 9 2 2 2" xfId="99"/>
    <cellStyle name="标题 4" xfId="100" builtinId="19"/>
    <cellStyle name="警告文本" xfId="101" builtinId="11"/>
    <cellStyle name="常规 13 2 2 3 2 2 4" xfId="102"/>
    <cellStyle name="常规 8 2 2 2 2 2 3 2" xfId="103"/>
    <cellStyle name="常规 8 5 4 2 4" xfId="104"/>
    <cellStyle name="常规 9 2 2 2 2 3 3" xfId="105"/>
    <cellStyle name="常规 8 6 7 2" xfId="106"/>
    <cellStyle name="常规 2 2 3 2 4 2 3 3 2" xfId="107"/>
    <cellStyle name="常规 4 2 4 4 7 2" xfId="108"/>
    <cellStyle name="常规 9 2 5 5 2" xfId="109"/>
    <cellStyle name="标题" xfId="110" builtinId="15"/>
    <cellStyle name="常规 2 2 4 3 4" xfId="111"/>
    <cellStyle name="常规 5 2 5 4 4 3" xfId="112"/>
    <cellStyle name="常规 7 5 2 7 2" xfId="113"/>
    <cellStyle name="常规 13 2 2 4 2 5" xfId="114"/>
    <cellStyle name="常规 12 2 2 6 3 3" xfId="115"/>
    <cellStyle name="常规 4 2 3 6" xfId="116"/>
    <cellStyle name="常规 2 2 5 2 2 2" xfId="117"/>
    <cellStyle name="常规 4 2 4 5 3 3 2" xfId="118"/>
    <cellStyle name="常规 7 2 2 3 5 4" xfId="119"/>
    <cellStyle name="解释性文本" xfId="120" builtinId="53"/>
    <cellStyle name="常规 13 2 4 3 2 3 2" xfId="121"/>
    <cellStyle name="标题 1" xfId="122" builtinId="16"/>
    <cellStyle name="常规 13 2 4 3 2 3 3" xfId="123"/>
    <cellStyle name="标题 2" xfId="124" builtinId="17"/>
    <cellStyle name="常规 4 2 5 5 2" xfId="125"/>
    <cellStyle name="常规 9 7 2" xfId="126"/>
    <cellStyle name="常规 3 3 2 3 2 3 2" xfId="127"/>
    <cellStyle name="常规 4 2 7 5" xfId="128"/>
    <cellStyle name="常规 4 9 5" xfId="129"/>
    <cellStyle name="常规 3 2 2 2 2 3 4" xfId="130"/>
    <cellStyle name="60% - 强调文字颜色 1" xfId="131" builtinId="32"/>
    <cellStyle name="常规 8 2 2 4 2 2 4 2" xfId="132"/>
    <cellStyle name="标题 3" xfId="133" builtinId="18"/>
    <cellStyle name="常规 40 9" xfId="134"/>
    <cellStyle name="常规 2 2 2 2 3 2 2 3 3" xfId="135"/>
    <cellStyle name="常规 13 2 2 3 3 3" xfId="136"/>
    <cellStyle name="常规 2 2 3 4 2" xfId="137"/>
    <cellStyle name="常规 8 5 5 3" xfId="138"/>
    <cellStyle name="常规 5 4 3 7 2" xfId="139"/>
    <cellStyle name="常规 5 4 4 2 2 4" xfId="140"/>
    <cellStyle name="常规 6 2 3 2 3 3 2" xfId="141"/>
    <cellStyle name="常规 3 2 3 8 3 2" xfId="142"/>
    <cellStyle name="常规 6 5 2 2 6" xfId="143"/>
    <cellStyle name="常规 4 3 2 4 2 2 4" xfId="144"/>
    <cellStyle name="常规 4 3 2 3 7 2" xfId="145"/>
    <cellStyle name="常规 43 4 2" xfId="146"/>
    <cellStyle name="常规 9 2 4 4 2 6 2" xfId="147"/>
    <cellStyle name="常规 5 2 2 3 3 2 4" xfId="148"/>
    <cellStyle name="常规 41 3 3 2" xfId="149"/>
    <cellStyle name="常规 10 3 5 2 6" xfId="150"/>
    <cellStyle name="常规 13 2 3 5 3" xfId="151"/>
    <cellStyle name="常规 2 2 2 2 3 3 4 3" xfId="152"/>
    <cellStyle name="常规 9 7 5" xfId="153"/>
    <cellStyle name="常规 4 2 5 5 5" xfId="154"/>
    <cellStyle name="百分比 2 2 3 2 3 3 2" xfId="155"/>
    <cellStyle name="常规 8 2 2 3 6" xfId="156"/>
    <cellStyle name="常规 7 5 4 2 3" xfId="157"/>
    <cellStyle name="常规 3 2 2 3 4 4 3" xfId="158"/>
    <cellStyle name="60% - 强调文字颜色 4" xfId="159" builtinId="44"/>
    <cellStyle name="常规 27 2 3 2 2 3" xfId="160"/>
    <cellStyle name="常规 2 2 2 5 2 3 3 2" xfId="161"/>
    <cellStyle name="输出" xfId="162" builtinId="21"/>
    <cellStyle name="常规 11 2 2 3 4 2 3 2" xfId="163"/>
    <cellStyle name="常规 46 2 4" xfId="164"/>
    <cellStyle name="常规 51 2 4" xfId="165"/>
    <cellStyle name="常规 9 5 6 4" xfId="166"/>
    <cellStyle name="计算" xfId="167" builtinId="22"/>
    <cellStyle name="常规 8 2 3 3 2 2 4" xfId="168"/>
    <cellStyle name="常规 4 3 4 3 2" xfId="169"/>
    <cellStyle name="百分比 4 3 2 6 2" xfId="170"/>
    <cellStyle name="检查单元格" xfId="171" builtinId="23"/>
    <cellStyle name="20% - 强调文字颜色 6" xfId="172" builtinId="50"/>
    <cellStyle name="强调文字颜色 2" xfId="173" builtinId="33"/>
    <cellStyle name="常规 2 7 2 6 2" xfId="174"/>
    <cellStyle name="链接单元格" xfId="175" builtinId="24"/>
    <cellStyle name="常规 41 3 2" xfId="176"/>
    <cellStyle name="常规 5 3 4 3 3" xfId="177"/>
    <cellStyle name="常规 9 2 4 4 2 5" xfId="178"/>
    <cellStyle name="汇总" xfId="179" builtinId="25"/>
    <cellStyle name="常规 11 7 2 2" xfId="180"/>
    <cellStyle name="好" xfId="181" builtinId="26"/>
    <cellStyle name="常规 12 2 3 2 3 2" xfId="182"/>
    <cellStyle name="常规 3 3 5 2 6" xfId="183"/>
    <cellStyle name="常规 12 3 3 2 4" xfId="184"/>
    <cellStyle name="常规 11 2 2 2 3 4" xfId="185"/>
    <cellStyle name="常规 2 2 3 2 5 3 2" xfId="186"/>
    <cellStyle name="常规 40 3 2 2" xfId="187"/>
    <cellStyle name="常规 5 4 3 3 4" xfId="188"/>
    <cellStyle name="常规 9 2 4 4 8" xfId="189"/>
    <cellStyle name="常规 4 3 2 3 3 4" xfId="190"/>
    <cellStyle name="常规 40 3 4 3 3 2" xfId="191"/>
    <cellStyle name="常规 3 13 4" xfId="192"/>
    <cellStyle name="常规 12 2 5 4 3 4 2" xfId="193"/>
    <cellStyle name="适中" xfId="194" builtinId="28"/>
    <cellStyle name="20% - 强调文字颜色 5" xfId="195" builtinId="46"/>
    <cellStyle name="常规 9 2 2 2 3 8" xfId="196"/>
    <cellStyle name="常规 27 2 3 4" xfId="197"/>
    <cellStyle name="常规 3 10 3 3" xfId="198"/>
    <cellStyle name="常规 5 2 2 2 2 5" xfId="199"/>
    <cellStyle name="常规 5 4 2 7" xfId="200"/>
    <cellStyle name="常规 4 3 2 2 7" xfId="201"/>
    <cellStyle name="常规 8 2 5 4 7" xfId="202"/>
    <cellStyle name="常规 4 2 2 4 3 3" xfId="203"/>
    <cellStyle name="强调文字颜色 1" xfId="204" builtinId="29"/>
    <cellStyle name="常规 27 2 2 2 4 3" xfId="205"/>
    <cellStyle name="20% - 强调文字颜色 1" xfId="206" builtinId="30"/>
    <cellStyle name="常规 3 2 2 2 3 2 6 2" xfId="207"/>
    <cellStyle name="常规 13 2 3 4 4 3" xfId="208"/>
    <cellStyle name="常规 12 2 5 3 7" xfId="209"/>
    <cellStyle name="常规 9 2 2 3 2 2 4" xfId="210"/>
    <cellStyle name="常规 2 6 8" xfId="211"/>
    <cellStyle name="常规 47 2 3" xfId="212"/>
    <cellStyle name="常规 52 2 3" xfId="213"/>
    <cellStyle name="40% - 强调文字颜色 1" xfId="214" builtinId="31"/>
    <cellStyle name="常规 9 3 2 4 2 2 2" xfId="215"/>
    <cellStyle name="20% - 强调文字颜色 2" xfId="216" builtinId="34"/>
    <cellStyle name="常规 9 2 2 3 2 2 5" xfId="217"/>
    <cellStyle name="常规 9 2 3 2 7 2" xfId="218"/>
    <cellStyle name="常规 52 2 4" xfId="219"/>
    <cellStyle name="常规 47 2 4" xfId="220"/>
    <cellStyle name="40% - 强调文字颜色 2" xfId="221" builtinId="35"/>
    <cellStyle name="常规 3 4 3 2" xfId="222"/>
    <cellStyle name="常规 4 2 2 3 2 4 3" xfId="223"/>
    <cellStyle name="常规 6 5 2 4 3" xfId="224"/>
    <cellStyle name="常规 5 2 3 3 2 2 3" xfId="225"/>
    <cellStyle name="百分比 2 4 2 3 3 2" xfId="226"/>
    <cellStyle name="强调文字颜色 3" xfId="227" builtinId="37"/>
    <cellStyle name="常规 5 2 3 3 2 2 4" xfId="228"/>
    <cellStyle name="常规 9 2 5 3 8 2" xfId="229"/>
    <cellStyle name="常规 3 4 3 3" xfId="230"/>
    <cellStyle name="常规 7 2 5 3 4" xfId="231"/>
    <cellStyle name="常规 2 6 3 2 6 2" xfId="232"/>
    <cellStyle name="常规 3 8 2" xfId="233"/>
    <cellStyle name="常规 10 7 3 4 2" xfId="234"/>
    <cellStyle name="常规 42 7" xfId="235"/>
    <cellStyle name="强调文字颜色 4" xfId="236" builtinId="41"/>
    <cellStyle name="常规 6 3 3 3 2 3 3 2" xfId="237"/>
    <cellStyle name="常规 40 2 6 3 2" xfId="238"/>
    <cellStyle name="常规 49 2 2 3 3 2" xfId="239"/>
    <cellStyle name="常规 54 2 2 3 3 2" xfId="240"/>
    <cellStyle name="20% - 强调文字颜色 4" xfId="241" builtinId="42"/>
    <cellStyle name="常规 4 2 4 5 2 2" xfId="242"/>
    <cellStyle name="常规 2 2 2 5 2 6" xfId="243"/>
    <cellStyle name="常规 9 2 4 2 2 2 4 2" xfId="244"/>
    <cellStyle name="常规 3 2 3 5 2 4" xfId="245"/>
    <cellStyle name="常规 8 7 2 2" xfId="246"/>
    <cellStyle name="常规 2 2 3 2 2 6 2" xfId="247"/>
    <cellStyle name="常规 4 2 5 2 2 2 2" xfId="248"/>
    <cellStyle name="常规 12 2 3 2 5" xfId="249"/>
    <cellStyle name="常规 10 8 2 2 2" xfId="250"/>
    <cellStyle name="常规 3 2 5 2 7" xfId="251"/>
    <cellStyle name="常规 2 2 3 2 5 5" xfId="252"/>
    <cellStyle name="常规 12 2 2 2 3 3" xfId="253"/>
    <cellStyle name="常规 6 2 2 3 2 4" xfId="254"/>
    <cellStyle name="常规 2 3 2 2 2 2 4 2" xfId="255"/>
    <cellStyle name="常规 9 2 3 2 4 2 3 2" xfId="256"/>
    <cellStyle name="常规 6 4 3 4 2" xfId="257"/>
    <cellStyle name="常规 5 2 3 2 3 2 2" xfId="258"/>
    <cellStyle name="常规 10 2 3 2 2 5" xfId="259"/>
    <cellStyle name="常规 4 4 2 3 4 2" xfId="260"/>
    <cellStyle name="常规 5 2 2 8 2" xfId="261"/>
    <cellStyle name="常规 52 2 6" xfId="262"/>
    <cellStyle name="常规 47 2 6" xfId="263"/>
    <cellStyle name="40% - 强调文字颜色 4" xfId="264" builtinId="43"/>
    <cellStyle name="强调文字颜色 5" xfId="265" builtinId="45"/>
    <cellStyle name="常规 11 3 2 5 4" xfId="266"/>
    <cellStyle name="常规 13 3 6 3" xfId="267"/>
    <cellStyle name="常规 2 2 2 2 4 6 2" xfId="268"/>
    <cellStyle name="常规 31 4" xfId="269"/>
    <cellStyle name="常规 26 4" xfId="270"/>
    <cellStyle name="常规 5 2 2 8 3" xfId="271"/>
    <cellStyle name="40% - 强调文字颜色 5" xfId="272" builtinId="47"/>
    <cellStyle name="常规 13 2 2 3 3 4" xfId="273"/>
    <cellStyle name="常规 2 2 3 4 3" xfId="274"/>
    <cellStyle name="常规 8 5 5 4" xfId="275"/>
    <cellStyle name="常规 11 2 2 3 2 2 5" xfId="276"/>
    <cellStyle name="常规 7 3 2 4 6" xfId="277"/>
    <cellStyle name="常规 12 2 5" xfId="278"/>
    <cellStyle name="常规 10 3 6 2 4 2" xfId="279"/>
    <cellStyle name="常规 4 15" xfId="280"/>
    <cellStyle name="60% - 强调文字颜色 5" xfId="281" builtinId="48"/>
    <cellStyle name="强调文字颜色 6" xfId="282" builtinId="49"/>
    <cellStyle name="常规 5 2 4 6 4 2" xfId="283"/>
    <cellStyle name="常规 8 5 3 2 5" xfId="284"/>
    <cellStyle name="常规 4 2 5 6 4" xfId="285"/>
    <cellStyle name="常规 11 2 2 5 2 4" xfId="286"/>
    <cellStyle name="常规 9 2 3 2 3 2 6 2" xfId="287"/>
    <cellStyle name="常规 9 2 4 4 2" xfId="288"/>
    <cellStyle name="常规 4 2 2 7 4 2" xfId="289"/>
    <cellStyle name="40% - 强调文字颜色 6" xfId="290" builtinId="51"/>
    <cellStyle name="常规 6 9 4 2" xfId="291"/>
    <cellStyle name="常规 8 4 4 2 3" xfId="292"/>
    <cellStyle name="常规 13 2 2 2 2 2 3" xfId="293"/>
    <cellStyle name="常规 3 2 3 2 4 4 3" xfId="294"/>
    <cellStyle name="60% - 强调文字颜色 6" xfId="295" builtinId="52"/>
    <cellStyle name="常规 3 2 5 4 3 4 2" xfId="296"/>
    <cellStyle name="常规 7 5 5 6" xfId="297"/>
    <cellStyle name="常规 9 2 2 2 3 2 3" xfId="298"/>
    <cellStyle name="常规 9 3 3 2 2 4" xfId="299"/>
    <cellStyle name="常规 13 2 2 5 4 2" xfId="300"/>
    <cellStyle name="常规 4 2 4 5 6 2" xfId="301"/>
    <cellStyle name="常规 8 3 2 2 2 6" xfId="302"/>
    <cellStyle name="常规 8 3 3 4 3 2" xfId="303"/>
    <cellStyle name="常规 2 2 3 7 7 2" xfId="304"/>
    <cellStyle name="常规 4 3 5 3" xfId="305"/>
    <cellStyle name="常规 5 7 3" xfId="306"/>
    <cellStyle name="常规 11 4 3 2 2 4 2" xfId="307"/>
    <cellStyle name="常规 11 2 2 3 2 2 2 4" xfId="308"/>
    <cellStyle name="常规 4 3 2 5 3" xfId="309"/>
    <cellStyle name="常规 2 8 3 4 2" xfId="310"/>
    <cellStyle name="常规 4 2 4 4 5" xfId="311"/>
    <cellStyle name="常规 12 2 5 4 7 2" xfId="312"/>
    <cellStyle name="常规 9 2 2 3 2 3 4 2" xfId="313"/>
    <cellStyle name="常规 8 2 2 2 3 2 3 3 2" xfId="314"/>
    <cellStyle name="常规 55 5" xfId="315"/>
    <cellStyle name="常规 6 3 4 6" xfId="316"/>
    <cellStyle name="常规 12 5 2 2 3 2" xfId="317"/>
    <cellStyle name="常规 6 2 5 2 6" xfId="318"/>
    <cellStyle name="常规 11 2 6 4 3" xfId="319"/>
    <cellStyle name="常规 7 2 2 2 3 5" xfId="320"/>
    <cellStyle name="常规 3 2 5 4 2 5" xfId="321"/>
    <cellStyle name="常规 2 2 3 2 4 2 3 3" xfId="322"/>
    <cellStyle name="常规 4 2 4 4 7" xfId="323"/>
    <cellStyle name="常规 6 6 4 5" xfId="324"/>
    <cellStyle name="常规 7 3 2 7 2" xfId="325"/>
    <cellStyle name="常规 5 2 3 4 4 3" xfId="326"/>
    <cellStyle name="常规 43 6" xfId="327"/>
    <cellStyle name="常规 43 2 2 2" xfId="328"/>
    <cellStyle name="常规 3 2 8 6 2" xfId="329"/>
    <cellStyle name="常规 7 2 5 4 3" xfId="330"/>
    <cellStyle name="常规 8 2 2" xfId="331"/>
    <cellStyle name="常规 9 2 2 3 2 2 3 3 2" xfId="332"/>
    <cellStyle name="常规 7 3 2 8" xfId="333"/>
    <cellStyle name="常规 7 2 2 4 2 6" xfId="334"/>
    <cellStyle name="常规 9 2 4 4 2 2" xfId="335"/>
    <cellStyle name="常规 3 2 3 2 4 4 3 2" xfId="336"/>
    <cellStyle name="常规 13 2 2 2 2 2 3 2" xfId="337"/>
    <cellStyle name="常规 8 4 4 2 3 2" xfId="338"/>
    <cellStyle name="常规 10 2 2 3 5 2 4" xfId="339"/>
    <cellStyle name="常规 7 2 2 5 2 2 3" xfId="340"/>
    <cellStyle name="常规 7 2 5 7" xfId="341"/>
    <cellStyle name="常规 10 2 5 2 2 5" xfId="342"/>
    <cellStyle name="常规 4 4 4 3 4 2" xfId="343"/>
    <cellStyle name="常规 7 3 6 3 2" xfId="344"/>
    <cellStyle name="常规 10 2 4 6 4" xfId="345"/>
    <cellStyle name="常规 5 2 3 4 7" xfId="346"/>
    <cellStyle name="常规 8 2 4 3 6" xfId="347"/>
    <cellStyle name="常规 4 2 2 3 2 2" xfId="348"/>
    <cellStyle name="常规 4 4 3 2 2" xfId="349"/>
    <cellStyle name="常规 6 6 2 4 3 2" xfId="350"/>
    <cellStyle name="百分比 2 2 2 2 3" xfId="351"/>
    <cellStyle name="常规 6 5 2 2" xfId="352"/>
    <cellStyle name="常规 2 10 2 2 4" xfId="353"/>
    <cellStyle name="常规 12 2 4 4 4 2" xfId="354"/>
    <cellStyle name="常规 6 2 3 2 5 2 4 2" xfId="355"/>
    <cellStyle name="常规 8 2 3 2 4 2 5" xfId="356"/>
    <cellStyle name="常规 3 2 2 2 2 2 2 3" xfId="357"/>
    <cellStyle name="常规 4 2 6 3 3" xfId="358"/>
    <cellStyle name="常规 4 8 3 3" xfId="359"/>
    <cellStyle name="常规 2 2 12 3" xfId="360"/>
    <cellStyle name="常规 5 2 2 2 4 4 3" xfId="361"/>
    <cellStyle name="常规 9 3 2 2 2 6" xfId="362"/>
    <cellStyle name="常规 5 2 4 5 6 2" xfId="363"/>
    <cellStyle name="常规 11 2 3 5 2 2 4" xfId="364"/>
    <cellStyle name="常规 26 2 2" xfId="365"/>
    <cellStyle name="常规 31 2 2" xfId="366"/>
    <cellStyle name="常规 11 3 2 5 2 2" xfId="367"/>
    <cellStyle name="常规 9 3 2 4 2 2 4 2" xfId="368"/>
    <cellStyle name="常规 12 4 3 6" xfId="369"/>
    <cellStyle name="常规 11 2 3 2 7" xfId="370"/>
    <cellStyle name="常规 9 2 2 3 2 2 6 2" xfId="371"/>
    <cellStyle name="常规 7 2 6 3 3" xfId="372"/>
    <cellStyle name="常规 5 2 2 9" xfId="373"/>
    <cellStyle name="常规 9 3 2 4 2 3 2" xfId="374"/>
    <cellStyle name="常规 12 2 5 4 7" xfId="375"/>
    <cellStyle name="常规 9 2 2 3 2 3 4" xfId="376"/>
    <cellStyle name="常规 9 2 2 3 4 2 2 4" xfId="377"/>
    <cellStyle name="常规 13 2 2 6 2" xfId="378"/>
    <cellStyle name="常规 8 8 4" xfId="379"/>
    <cellStyle name="常规 4 2 4 6 4" xfId="380"/>
    <cellStyle name="常规 5 3 3 2 2 4 2" xfId="381"/>
    <cellStyle name="常规 12 2 2 3 2 2 3" xfId="382"/>
    <cellStyle name="常规 5 4 2 2 6 2" xfId="383"/>
    <cellStyle name="常规 4 3 2 2 2 6 2" xfId="384"/>
    <cellStyle name="常规 6 3 2 6 4" xfId="385"/>
    <cellStyle name="常规 8 2 5 4 2 6 2" xfId="386"/>
    <cellStyle name="常规 4 2 8 6 2" xfId="387"/>
    <cellStyle name="常规 4 2 3 2 5 2 4" xfId="388"/>
    <cellStyle name="常规 6 5 4 4" xfId="389"/>
    <cellStyle name="常规 5 2 3 3 4 2" xfId="390"/>
    <cellStyle name="常规 4 2 2 3 4 4" xfId="391"/>
    <cellStyle name="常规 2 4 3 2 6" xfId="392"/>
    <cellStyle name="常规 13 2 2 2 2 4 3 2" xfId="393"/>
    <cellStyle name="常规 8 4 4 4 3 2" xfId="394"/>
    <cellStyle name="常规 2 2 2 3 3 3 2" xfId="395"/>
    <cellStyle name="常规 6 8 2 3 3 2" xfId="396"/>
    <cellStyle name="常规 4 2 2 2 2 2 2" xfId="397"/>
    <cellStyle name="常规 12 4 5" xfId="398"/>
    <cellStyle name="常规 4 4 2 2 2 2" xfId="399"/>
    <cellStyle name="常规 11 2 7 7 2" xfId="400"/>
    <cellStyle name="常规 6 4 2 2 2" xfId="401"/>
    <cellStyle name="常规 7 2 2 3 6 4" xfId="402"/>
    <cellStyle name="常规 9 2 3 2 3 3 2" xfId="403"/>
    <cellStyle name="常规 9 4 3 2 3 3" xfId="404"/>
    <cellStyle name="常规 2 4 3 5" xfId="405"/>
    <cellStyle name="常规 27 6 2 3 2" xfId="406"/>
    <cellStyle name="常规 12 5 3 7" xfId="407"/>
    <cellStyle name="常规 3 2 2 5 2 3 3 2" xfId="408"/>
    <cellStyle name="常规 8 4 3 2 5" xfId="409"/>
    <cellStyle name="常规 5 10" xfId="410"/>
    <cellStyle name="常规 11 6 2 2 4 2" xfId="411"/>
    <cellStyle name="常规 10 2 3 6 6" xfId="412"/>
    <cellStyle name="常规 7 3 5 3 4" xfId="413"/>
    <cellStyle name="常规 13 2 2 6 2 2" xfId="414"/>
    <cellStyle name="常规 9 2 2 3 4 2 2 4 2" xfId="415"/>
    <cellStyle name="常规 2 11 6" xfId="416"/>
    <cellStyle name="常规 3 2 2 7" xfId="417"/>
    <cellStyle name="常规 4 2 4 6 4 2" xfId="418"/>
    <cellStyle name="常规 12 2 3 2 7 3 2" xfId="419"/>
    <cellStyle name="常规 2 3 2 4 2 3 2" xfId="420"/>
    <cellStyle name="常规 27 5 4" xfId="421"/>
    <cellStyle name="常规 9 4 5 3 3 2" xfId="422"/>
    <cellStyle name="常规 5 3 5 3 2" xfId="423"/>
    <cellStyle name="常规 3 2 2 4 7" xfId="424"/>
    <cellStyle name="常规 3 8 2 2 3" xfId="425"/>
    <cellStyle name="常规 5 2 3 2 6" xfId="426"/>
    <cellStyle name="常规 6 3 2 3 2 2" xfId="427"/>
    <cellStyle name="常规 48 2 2 2" xfId="428"/>
    <cellStyle name="常规 53 2 2 2" xfId="429"/>
    <cellStyle name="常规 9 2 2 3 3 2 3 2" xfId="430"/>
    <cellStyle name="常规 9 3 4 2 2 4 2" xfId="431"/>
    <cellStyle name="常规 8 2 2 3 5 3" xfId="432"/>
    <cellStyle name="常规 2 3 5 3 2" xfId="433"/>
    <cellStyle name="常规 13 2 3 5 2 3" xfId="434"/>
    <cellStyle name="常规 9 7 4 3" xfId="435"/>
    <cellStyle name="常规 8 7 2 2 4" xfId="436"/>
    <cellStyle name="常规 3 4 8" xfId="437"/>
    <cellStyle name="常规 4 2 3 4 2 2 4 2" xfId="438"/>
    <cellStyle name="常规 4 5 4 2 2 4 2" xfId="439"/>
    <cellStyle name="常规 7 6 2 2 4 2" xfId="440"/>
    <cellStyle name="常规 40 3 2 4" xfId="441"/>
    <cellStyle name="常规 11 2 4 3 3 4 2" xfId="442"/>
    <cellStyle name="常规 6 5 5 6 2" xfId="443"/>
    <cellStyle name="常规 11 3 3 2 3 3" xfId="444"/>
    <cellStyle name="百分比 2 2 4 2 6" xfId="445"/>
    <cellStyle name="常规 13 4 3 2 3" xfId="446"/>
    <cellStyle name="常规 2 2 3 12 2" xfId="447"/>
    <cellStyle name="常规 5 2 3 5 2 3" xfId="448"/>
    <cellStyle name="常规 6 7 2 5" xfId="449"/>
    <cellStyle name="常规 4 2 2 5 2 5" xfId="450"/>
    <cellStyle name="常规 9 2 4 4 3 4 2" xfId="451"/>
    <cellStyle name="常规 4 5 4 2 3 2" xfId="452"/>
    <cellStyle name="百分比 2 6" xfId="453"/>
    <cellStyle name="常规 15 2" xfId="454"/>
    <cellStyle name="常规 20 2" xfId="455"/>
    <cellStyle name="常规 6 2 9 3" xfId="456"/>
    <cellStyle name="常规 4 2 3 4 2 3 2" xfId="457"/>
    <cellStyle name="常规 4 2 5 2 2 2 4 2" xfId="458"/>
    <cellStyle name="常规 2 2 9 6" xfId="459"/>
    <cellStyle name="常规 9 2 3 2 4 4" xfId="460"/>
    <cellStyle name="常规 2 3 4 2 5" xfId="461"/>
    <cellStyle name="常规 4 2 2 2 4 3 3" xfId="462"/>
    <cellStyle name="常规 2 6 2 2" xfId="463"/>
    <cellStyle name="常规 3 2 3 2 5 3 2" xfId="464"/>
    <cellStyle name="常规 6 3 2 2 7" xfId="465"/>
    <cellStyle name="常规 4 2 2 2 3 2 2 3" xfId="466"/>
    <cellStyle name="百分比 2 2 7 3 2" xfId="467"/>
    <cellStyle name="常规 5 2 3 7 3" xfId="468"/>
    <cellStyle name="常规 6 2 3 2 2 2 2" xfId="469"/>
    <cellStyle name="常规 6 3 2 3 2 3" xfId="470"/>
    <cellStyle name="常规 48 2 2 3" xfId="471"/>
    <cellStyle name="常规 53 2 2 3" xfId="472"/>
    <cellStyle name="常规 5 2 3 2 7" xfId="473"/>
    <cellStyle name="常规 3 8 2 2 4" xfId="474"/>
    <cellStyle name="常规 6 4 4 7" xfId="475"/>
    <cellStyle name="常规 5 2 3 2 4 5" xfId="476"/>
    <cellStyle name="常规 4 2 2 2 4 7" xfId="477"/>
    <cellStyle name="常规 6 2 4 2 4 3" xfId="478"/>
    <cellStyle name="常规 3 2 5 3 2 3 3" xfId="479"/>
    <cellStyle name="常规 11 2 2 2 3 2 4" xfId="480"/>
    <cellStyle name="常规 12 3 3 2 2 4" xfId="481"/>
    <cellStyle name="常规 4 3 6 2 4 2" xfId="482"/>
    <cellStyle name="常规 13 5 3 2 5" xfId="483"/>
    <cellStyle name="常规 41 3 2 3 2" xfId="484"/>
    <cellStyle name="常规 4 3 6" xfId="485"/>
    <cellStyle name="常规 12 2 2 2 4 2 2" xfId="486"/>
    <cellStyle name="常规 2 2 3 2 6 4 2" xfId="487"/>
    <cellStyle name="常规 11 2 2 3 4 4" xfId="488"/>
    <cellStyle name="常规 12 3 4 3 4" xfId="489"/>
    <cellStyle name="常规 10 2 2 3 5 3 3" xfId="490"/>
    <cellStyle name="常规 7 2 2 5 2 3 2" xfId="491"/>
    <cellStyle name="常规 5 2 2 4 2 3 3 2" xfId="492"/>
    <cellStyle name="常规 11 2 3 6 6" xfId="493"/>
    <cellStyle name="常规 11 7 2 2 4 2" xfId="494"/>
    <cellStyle name="常规 3 2 2 4 2 2" xfId="495"/>
    <cellStyle name="常规 7 2 2 2 3 3 2" xfId="496"/>
    <cellStyle name="常规 5 5 2 3 4 2" xfId="497"/>
    <cellStyle name="常规 41 2 2 2 2" xfId="498"/>
    <cellStyle name="常规 12 3 4 2 2 3" xfId="499"/>
    <cellStyle name="常规 11 2 2 3 3 2 3" xfId="500"/>
    <cellStyle name="常规 4 6 3" xfId="501"/>
    <cellStyle name="常规 13 2 2 2 3 2 6" xfId="502"/>
    <cellStyle name="常规 13 2 3 2 6 3" xfId="503"/>
    <cellStyle name="常规 12 2 3 5 7" xfId="504"/>
    <cellStyle name="常规 2 3 2 7 2" xfId="505"/>
    <cellStyle name="常规 45 4 3" xfId="506"/>
    <cellStyle name="常规 50 4 3" xfId="507"/>
    <cellStyle name="常规 9 3 5 2 5" xfId="508"/>
    <cellStyle name="常规 8 5 4 2 3 2" xfId="509"/>
    <cellStyle name="常规 13 2 2 3 2 2 3 2" xfId="510"/>
    <cellStyle name="常规 47 5 3 2" xfId="511"/>
    <cellStyle name="常规 52 5 3 2" xfId="512"/>
    <cellStyle name="常规 3 8 2 6 2" xfId="513"/>
    <cellStyle name="常规 5 2 3 6 5" xfId="514"/>
    <cellStyle name="常规 3 2 3 2 5 2 4" xfId="515"/>
    <cellStyle name="常规 6 2 2 2 3 2 6 2" xfId="516"/>
    <cellStyle name="常规 40 3 3 2 3 2" xfId="517"/>
    <cellStyle name="常规 11 2 4 3 2 6 2" xfId="518"/>
    <cellStyle name="常规 5 4" xfId="519"/>
    <cellStyle name="常规 4 3 2" xfId="520"/>
    <cellStyle name="常规 2 2 3 5 4" xfId="521"/>
    <cellStyle name="常规 13 2 2 3 4 5" xfId="522"/>
    <cellStyle name="常规 27 3 3 4 3 2" xfId="523"/>
    <cellStyle name="常规 6 5 3 6" xfId="524"/>
    <cellStyle name="常规 5 2 3 3 3 4" xfId="525"/>
    <cellStyle name="常规 3 2 3 2 7 3" xfId="526"/>
    <cellStyle name="常规 3 3 3 3" xfId="527"/>
    <cellStyle name="常规 13 2 2 2 3 4" xfId="528"/>
    <cellStyle name="常规 2 2 2 4 3" xfId="529"/>
    <cellStyle name="常规 3 2 3 2 5 6" xfId="530"/>
    <cellStyle name="常规 8 4 5 4" xfId="531"/>
    <cellStyle name="常规 13 2 3 2 4 2 3 2" xfId="532"/>
    <cellStyle name="常规 45 2 2 3 2" xfId="533"/>
    <cellStyle name="常规 50 2 2 3 2" xfId="534"/>
    <cellStyle name="常规 9 2 5 4 6" xfId="535"/>
    <cellStyle name="常规 4 3 2 4 3 2" xfId="536"/>
    <cellStyle name="常规 5 4 4 3 2" xfId="537"/>
    <cellStyle name="常规 8 2 4 4 2 2 4" xfId="538"/>
    <cellStyle name="常规 7 3 2 2 2 3 3 2" xfId="539"/>
    <cellStyle name="常规 6 5 4 3 4 2" xfId="540"/>
    <cellStyle name="常规 11 2 2 2 4 2 2 3" xfId="541"/>
    <cellStyle name="常规 6 5 2 2 6 2" xfId="542"/>
    <cellStyle name="常规 4 3 2 4 2 2 4 2" xfId="543"/>
    <cellStyle name="常规 12 2 3 2 2 2 5" xfId="544"/>
    <cellStyle name="常规 13 3 2 3 7" xfId="545"/>
    <cellStyle name="常规 4 2 2 3 2 2 6 2" xfId="546"/>
    <cellStyle name="常规 13 2 6 7" xfId="547"/>
    <cellStyle name="常规 3 5 2 2 3 2" xfId="548"/>
    <cellStyle name="常规 13 2 2 2 3 2 2 4" xfId="549"/>
    <cellStyle name="百分比 2 4 2 5" xfId="550"/>
    <cellStyle name="常规 11 2 2 3 6 4 2" xfId="551"/>
    <cellStyle name="常规 45 2 2 2 2" xfId="552"/>
    <cellStyle name="常规 50 2 2 2 2" xfId="553"/>
    <cellStyle name="常规 2 6 2 7" xfId="554"/>
    <cellStyle name="常规 12 2 5 3 2 2 4" xfId="555"/>
    <cellStyle name="常规 9 3 7 4 2" xfId="556"/>
    <cellStyle name="常规 9 7" xfId="557"/>
    <cellStyle name="常规 4 2 5 5" xfId="558"/>
    <cellStyle name="常规 4 7 3 2" xfId="559"/>
    <cellStyle name="常规 7 3 2 3 3 4 2" xfId="560"/>
    <cellStyle name="常规 9 5 2" xfId="561"/>
    <cellStyle name="常规 10 2 5 4 2 6" xfId="562"/>
    <cellStyle name="常规 8 2 3 2 3 2 4" xfId="563"/>
    <cellStyle name="常规 4 2 5 3 2" xfId="564"/>
    <cellStyle name="常规 5 4 2 2 6" xfId="565"/>
    <cellStyle name="常规 4 3 2 2 2 6" xfId="566"/>
    <cellStyle name="常规 6 3 4 2 2 2" xfId="567"/>
    <cellStyle name="常规 7 2 2 5 2" xfId="568"/>
    <cellStyle name="常规 5 6 2 5" xfId="569"/>
    <cellStyle name="常规 5 2 2 4 2 3" xfId="570"/>
    <cellStyle name="常规 13 2 4 2 2 2 4 2" xfId="571"/>
    <cellStyle name="常规 7 4 2 2 2 4 2" xfId="572"/>
    <cellStyle name="常规 11 2 4 3 2 6" xfId="573"/>
    <cellStyle name="常规 9 3 2 7 2" xfId="574"/>
    <cellStyle name="常规 40 3 3 2 3" xfId="575"/>
    <cellStyle name="常规 11 4 5 6 2" xfId="576"/>
    <cellStyle name="常规 4 3" xfId="577"/>
    <cellStyle name="常规 12 2 5 3 2 4" xfId="578"/>
    <cellStyle name="常规 4 2 3 2 2 2 2 4 2" xfId="579"/>
    <cellStyle name="常规 4 2 3 2 4 2 3 3" xfId="580"/>
    <cellStyle name="百分比 2 4 3 2" xfId="581"/>
    <cellStyle name="常规 6 4 4 3 4" xfId="582"/>
    <cellStyle name="常规 4 3 2 3 4 3 2" xfId="583"/>
    <cellStyle name="常规 2 6 2 3" xfId="584"/>
    <cellStyle name="常规 4 2 2 2 4 3 4" xfId="585"/>
    <cellStyle name="常规 48 5" xfId="586"/>
    <cellStyle name="常规 53 5" xfId="587"/>
    <cellStyle name="常规 6 3 2 6" xfId="588"/>
    <cellStyle name="常规 13 2 3 5 7" xfId="589"/>
    <cellStyle name="常规 3 3 2 7 2" xfId="590"/>
    <cellStyle name="常规 2 5 4 2 3 3" xfId="591"/>
    <cellStyle name="常规 7 2 2 5 3" xfId="592"/>
    <cellStyle name="常规 5 6 2 6" xfId="593"/>
    <cellStyle name="常规 5 2 2 4 2 4" xfId="594"/>
    <cellStyle name="常规 9 5 3" xfId="595"/>
    <cellStyle name="常规 8 2 3 2 3 2 5" xfId="596"/>
    <cellStyle name="常规 4 7 3 3" xfId="597"/>
    <cellStyle name="常规 4 2 5 3 3" xfId="598"/>
    <cellStyle name="常规 6 3 4 2 2 3" xfId="599"/>
    <cellStyle name="常规 9 2 4" xfId="600"/>
    <cellStyle name="常规 4 2 5 3 3 4 2" xfId="601"/>
    <cellStyle name="常规 8 2 3 2 3 2 6" xfId="602"/>
    <cellStyle name="常规 2 2 2 2 3 3 2 2" xfId="603"/>
    <cellStyle name="常规 13 2 3 3 2" xfId="604"/>
    <cellStyle name="常规 9 5 4" xfId="605"/>
    <cellStyle name="常规 4 7 3 4" xfId="606"/>
    <cellStyle name="常规 9 5 3 7 2" xfId="607"/>
    <cellStyle name="常规 2 3 3 2 6 2" xfId="608"/>
    <cellStyle name="常规 4 2 5 3 4" xfId="609"/>
    <cellStyle name="常规 2 10 4 2" xfId="610"/>
    <cellStyle name="常规 10 6 3 2 2 3" xfId="611"/>
    <cellStyle name="常规 3 2 2 3 5 3 3" xfId="612"/>
    <cellStyle name="常规 6 3 4 2 2 4" xfId="613"/>
    <cellStyle name="常规 10 2 3 5 4 2" xfId="614"/>
    <cellStyle name="常规 3 4 6" xfId="615"/>
    <cellStyle name="常规 8 7 2 2 2" xfId="616"/>
    <cellStyle name="常规 9 2 6 4" xfId="617"/>
    <cellStyle name="常规 43 2 4" xfId="618"/>
    <cellStyle name="常规 8 5 3 5" xfId="619"/>
    <cellStyle name="常规 2 2 3 2 4" xfId="620"/>
    <cellStyle name="常规 5 2 5 3 3 3" xfId="621"/>
    <cellStyle name="常规 5 2 2 2 2 3 2" xfId="622"/>
    <cellStyle name="常规 2 5 4 2 5" xfId="623"/>
    <cellStyle name="常规 9 2 3 6 6" xfId="624"/>
    <cellStyle name="常规 9 5 3 3 4 2" xfId="625"/>
    <cellStyle name="常规 2 3 3 2 2 4 2" xfId="626"/>
    <cellStyle name="常规 3 2 2 3 8" xfId="627"/>
    <cellStyle name="常规 5 3 5 2 3" xfId="628"/>
    <cellStyle name="常规 7 2 2 2 3 4 3 2" xfId="629"/>
    <cellStyle name="常规 8 5 4 2 6" xfId="630"/>
    <cellStyle name="常规 13 2 2 3 2 2 6" xfId="631"/>
    <cellStyle name="常规 4 8 5" xfId="632"/>
    <cellStyle name="常规 10 2 2 2 3 3" xfId="633"/>
    <cellStyle name="常规 3 4 5 2 3" xfId="634"/>
    <cellStyle name="常规 3 3 2 3 2 2 2" xfId="635"/>
    <cellStyle name="常规 12 2 2 6 6 2" xfId="636"/>
    <cellStyle name="常规 4 2 6 5" xfId="637"/>
    <cellStyle name="常规 9 6 2" xfId="638"/>
    <cellStyle name="常规 12 2 7 4 3 2" xfId="639"/>
    <cellStyle name="常规 8 2 3 2 3 3 4" xfId="640"/>
    <cellStyle name="常规 4 7 4 2" xfId="641"/>
    <cellStyle name="常规 4 2 5 4 2" xfId="642"/>
    <cellStyle name="常规 2 2 3 2 4 3 4" xfId="643"/>
    <cellStyle name="常规 12 3 2 2 6" xfId="644"/>
    <cellStyle name="常规 40 2 2 4" xfId="645"/>
    <cellStyle name="常规 6 3 4 2 3 2" xfId="646"/>
    <cellStyle name="常规 9 5 3 8 2" xfId="647"/>
    <cellStyle name="常规 4 2 5 4 4" xfId="648"/>
    <cellStyle name="常规 11 2 3 2 2 5" xfId="649"/>
    <cellStyle name="常规 5 4 2 3 4 2" xfId="650"/>
    <cellStyle name="常规 40 2 2 2 2" xfId="651"/>
    <cellStyle name="常规 6 3 3 4 4" xfId="652"/>
    <cellStyle name="常规 54 3 4" xfId="653"/>
    <cellStyle name="常规 49 3 4" xfId="654"/>
    <cellStyle name="常规 9 2 3 4 8 2" xfId="655"/>
    <cellStyle name="常规 4 3 2 2 3 4 2" xfId="656"/>
    <cellStyle name="常规 9 2 5 2 2 6 2" xfId="657"/>
    <cellStyle name="常规 3 3 5 3 3" xfId="658"/>
    <cellStyle name="常规 3 2 7 5" xfId="659"/>
    <cellStyle name="常规 3 3 2 2 2 3 2" xfId="660"/>
    <cellStyle name="常规 43 5 3 2" xfId="661"/>
    <cellStyle name="常规 9 2 5 4 2 2 4 2" xfId="662"/>
    <cellStyle name="常规 2 2 11 2 2" xfId="663"/>
    <cellStyle name="常规 56 6 2" xfId="664"/>
    <cellStyle name="常规 6 3 5 7 2" xfId="665"/>
    <cellStyle name="常规 3 3 2 3 2 6 2" xfId="666"/>
    <cellStyle name="常规 7 2 2 3 2 3 2" xfId="667"/>
    <cellStyle name="百分比 4 5 3 3 2" xfId="668"/>
    <cellStyle name="常规 4 3 2 6 4 2" xfId="669"/>
    <cellStyle name="常规 40 2 2 2 4" xfId="670"/>
    <cellStyle name="常规 4 2 2 2 3 3 4 2" xfId="671"/>
    <cellStyle name="常规 13 2 5 2 2 3" xfId="672"/>
    <cellStyle name="常规 2 5 2 3 2" xfId="673"/>
    <cellStyle name="常规 56 2 2 3" xfId="674"/>
    <cellStyle name="常规 4 2 5 4 4 3 2" xfId="675"/>
    <cellStyle name="常规 11 2 4 2 3 2" xfId="676"/>
    <cellStyle name="常规 12 5 3 2 2" xfId="677"/>
    <cellStyle name="常规 5 2 10 3" xfId="678"/>
    <cellStyle name="常规 3 3 2 4 2 2 3" xfId="679"/>
    <cellStyle name="常规 5 2 6 6" xfId="680"/>
    <cellStyle name="常规 8 2 3 2 4 2 3 3" xfId="681"/>
    <cellStyle name="常规 13 2 3 2 3 4" xfId="682"/>
    <cellStyle name="常规 9 4 5 4" xfId="683"/>
    <cellStyle name="常规 2 3 2 4 3" xfId="684"/>
    <cellStyle name="常规 12 2 3 2 8" xfId="685"/>
    <cellStyle name="常规 11 3 2 5 6" xfId="686"/>
    <cellStyle name="常规 13 3 6 5" xfId="687"/>
    <cellStyle name="常规 13 3 2 3 2 2 2" xfId="688"/>
    <cellStyle name="常规 13 2 6 2 2 2" xfId="689"/>
    <cellStyle name="常规 11 2 4 2 2 6" xfId="690"/>
    <cellStyle name="常规 40 3 2 2 3" xfId="691"/>
    <cellStyle name="常规 2 5 3 4" xfId="692"/>
    <cellStyle name="常规 6 2 2 6 2 3" xfId="693"/>
    <cellStyle name="常规 2 2 2 5 2 2 4 2" xfId="694"/>
    <cellStyle name="常规 6 2 2 2 5 2 2" xfId="695"/>
    <cellStyle name="常规 4 4 5 6 2" xfId="696"/>
    <cellStyle name="常规 8 4 2 4 3" xfId="697"/>
    <cellStyle name="常规 5 2 5 2 2 2 3" xfId="698"/>
    <cellStyle name="常规 27 2 3 3 3" xfId="699"/>
    <cellStyle name="常规 6 2 2 8 2" xfId="700"/>
    <cellStyle name="常规 9 2 5 7 3 2" xfId="701"/>
    <cellStyle name="常规 10 4 2 2 6" xfId="702"/>
    <cellStyle name="常规 5 4 5 5" xfId="703"/>
    <cellStyle name="常规 5 2 2 2 5 3" xfId="704"/>
    <cellStyle name="常规 4 3 2 5 5" xfId="705"/>
    <cellStyle name="常规 2 2 4 4 7" xfId="706"/>
    <cellStyle name="常规 9 2 2 3 4 2 5" xfId="707"/>
    <cellStyle name="常规 4 2 4 9" xfId="708"/>
    <cellStyle name="常规 9 2 2 3 2 6" xfId="709"/>
    <cellStyle name="常规 13 2 3 4 3" xfId="710"/>
    <cellStyle name="常规 2 2 2 2 3 3 3 3" xfId="711"/>
    <cellStyle name="常规 9 6 5" xfId="712"/>
    <cellStyle name="常规 4 2 5 4 5" xfId="713"/>
    <cellStyle name="常规 11 2 3 4 2 6" xfId="714"/>
    <cellStyle name="常规 13 2 5 4 2 2" xfId="715"/>
    <cellStyle name="常规 9 2 3 7 2" xfId="716"/>
    <cellStyle name="常规 40 2 4 2 3" xfId="717"/>
    <cellStyle name="常规 12 2 2 2 3 5" xfId="718"/>
    <cellStyle name="常规 13 2 3 2 3 3" xfId="719"/>
    <cellStyle name="常规 10 8 2 2 4" xfId="720"/>
    <cellStyle name="常规 12 2 3 2 7" xfId="721"/>
    <cellStyle name="常规 2 3 2 4 2" xfId="722"/>
    <cellStyle name="常规 9 4 5 3" xfId="723"/>
    <cellStyle name="常规 4 2 4 5 2 4" xfId="724"/>
    <cellStyle name="常规 5 2 5 5 2 2" xfId="725"/>
    <cellStyle name="常规 8 7 2 4" xfId="726"/>
    <cellStyle name="常规 3 2 3 5 2 6" xfId="727"/>
    <cellStyle name="常规 9 2 2 3 3 2" xfId="728"/>
    <cellStyle name="常规 6 3 4 2 4" xfId="729"/>
    <cellStyle name="常规 9 2 5 2 3 4 2" xfId="730"/>
    <cellStyle name="常规 13 5 4 2 3 3 2" xfId="731"/>
    <cellStyle name="常规 5 2 2 2 2 2 2 2" xfId="732"/>
    <cellStyle name="常规 5 3 2 4 3 2" xfId="733"/>
    <cellStyle name="常规 41 3 3" xfId="734"/>
    <cellStyle name="常规 8 2 3 2 3 7 2" xfId="735"/>
    <cellStyle name="常规 9 2 4 4 2 6" xfId="736"/>
    <cellStyle name="常规 6 3 2" xfId="737"/>
    <cellStyle name="常规 4 4 4 2 2 3" xfId="738"/>
    <cellStyle name="常规 40 3 3 4 3 2" xfId="739"/>
    <cellStyle name="常规 27 2 2 2 2 5 2" xfId="740"/>
    <cellStyle name="常规 6 6 3 2 6 2" xfId="741"/>
    <cellStyle name="常规 3 4 2 2 3 3" xfId="742"/>
    <cellStyle name="常规 27 2 2 3 2 2 3 2" xfId="743"/>
    <cellStyle name="常规 6 2 3 2 2 2 6 2" xfId="744"/>
    <cellStyle name="常规 4 2 2 2 3" xfId="745"/>
    <cellStyle name="常规 10 4 2 2 3 3 2" xfId="746"/>
    <cellStyle name="常规 4 4 2 3" xfId="747"/>
    <cellStyle name="常规 2 2 2 2 3 3 2 2 4" xfId="748"/>
    <cellStyle name="常规 13 2 3 3 2 4" xfId="749"/>
    <cellStyle name="常规 2 3 3 3 3" xfId="750"/>
    <cellStyle name="常规 9 5 4 4" xfId="751"/>
    <cellStyle name="常规 5 2 6 3 4 2" xfId="752"/>
    <cellStyle name="常规 3 2 2 3 2 2 2 4 2" xfId="753"/>
    <cellStyle name="常规 12 2 2 3 2 6" xfId="754"/>
    <cellStyle name="常规 5 2 3 2 5 3 3 2" xfId="755"/>
    <cellStyle name="常规 12 5 5 2 4 2" xfId="756"/>
    <cellStyle name="常规 11 2 4 4 3 4 2" xfId="757"/>
    <cellStyle name="常规 6 2 2 2 4 3 4 2" xfId="758"/>
    <cellStyle name="常规 8 2 3 2 5 2 3" xfId="759"/>
    <cellStyle name="常规 9 2 2 4" xfId="760"/>
    <cellStyle name="常规 3 7 2 3 3 2" xfId="761"/>
    <cellStyle name="常规 27 3 2 4 2" xfId="762"/>
    <cellStyle name="常规 43 3 4" xfId="763"/>
    <cellStyle name="常规 4 2 2 3 3 2 3 3" xfId="764"/>
    <cellStyle name="常规 7 3 2 3 7" xfId="765"/>
    <cellStyle name="常规 8 7 2 3 2" xfId="766"/>
    <cellStyle name="常规 3 2 3 4 2 2 4 2" xfId="767"/>
    <cellStyle name="常规 3 5 6" xfId="768"/>
    <cellStyle name="常规 7 2 2 7 2" xfId="769"/>
    <cellStyle name="常规 5 2 2 4 4 3" xfId="770"/>
    <cellStyle name="常规 5 2 2 2 5 4" xfId="771"/>
    <cellStyle name="常规 5 4 5 6" xfId="772"/>
    <cellStyle name="常规 4 3 2 5 6" xfId="773"/>
    <cellStyle name="常规 9 2 2 3 4 2 6" xfId="774"/>
    <cellStyle name="常规 12 2 2 5 2 2 4 2" xfId="775"/>
    <cellStyle name="常规 5 2 3 2 2 4 3" xfId="776"/>
    <cellStyle name="常规 2 4 5 2" xfId="777"/>
    <cellStyle name="常规 6 2 4 2 2 2 3" xfId="778"/>
    <cellStyle name="常规 4 6 2 3 4 2" xfId="779"/>
    <cellStyle name="常规 9 2 2 3 3 2 2 4 2" xfId="780"/>
    <cellStyle name="常规 4 2 5 5 2 4 2" xfId="781"/>
    <cellStyle name="常规 7 2 4 4 3" xfId="782"/>
    <cellStyle name="常规 11 2 2 2 4 2 2" xfId="783"/>
    <cellStyle name="常规 8 2 2 3 3 2 6 2" xfId="784"/>
    <cellStyle name="常规 12 2 3 8" xfId="785"/>
    <cellStyle name="常规 5 2 2 2 2 3 3" xfId="786"/>
    <cellStyle name="常规 2 5 4 2 6" xfId="787"/>
    <cellStyle name="常规 8 2 3 2 7 2" xfId="788"/>
    <cellStyle name="常规 6 8 2 2 4 2" xfId="789"/>
    <cellStyle name="常规 9 2 2 3 3 5" xfId="790"/>
    <cellStyle name="常规 41 4 2 3 2" xfId="791"/>
    <cellStyle name="常规 5 2 2 3 7 3 2" xfId="792"/>
    <cellStyle name="常规 6 3 2 6 2" xfId="793"/>
    <cellStyle name="常规 53 5 2" xfId="794"/>
    <cellStyle name="常规 48 5 2" xfId="795"/>
    <cellStyle name="常规 13 2 3 5 7 2" xfId="796"/>
    <cellStyle name="常规 8 3 2 4 3 2" xfId="797"/>
    <cellStyle name="常规 3 3 5 3" xfId="798"/>
    <cellStyle name="常规 10 4 5 3 3 2" xfId="799"/>
    <cellStyle name="常规 4 6 3 5" xfId="800"/>
    <cellStyle name="常规 8 5 5" xfId="801"/>
    <cellStyle name="常规 13 2 2 3 3" xfId="802"/>
    <cellStyle name="常规 2 2 2 2 3 2 2 3" xfId="803"/>
    <cellStyle name="常规 53 3 3" xfId="804"/>
    <cellStyle name="常规 48 3 3" xfId="805"/>
    <cellStyle name="常规 6 3 2 4 3" xfId="806"/>
    <cellStyle name="常规 9 2 2 3 3 3 4" xfId="807"/>
    <cellStyle name="常规 3 2 5 2 2 2" xfId="808"/>
    <cellStyle name="常规 13 2 2 6 3 3" xfId="809"/>
    <cellStyle name="常规 9 5 5 6" xfId="810"/>
    <cellStyle name="常规 4 4 3 5" xfId="811"/>
    <cellStyle name="常规 12 2 2 8 3 2" xfId="812"/>
    <cellStyle name="常规 4 2 2 3 5" xfId="813"/>
    <cellStyle name="常规 12 2 4 4 7" xfId="814"/>
    <cellStyle name="常规 9 5 7 3" xfId="815"/>
    <cellStyle name="常规 46 3 3" xfId="816"/>
    <cellStyle name="常规 51 3 3" xfId="817"/>
    <cellStyle name="常规 12 2 2 3 5 5" xfId="818"/>
    <cellStyle name="常规 12 2 3 8 3 2" xfId="819"/>
    <cellStyle name="常规 5 4 3 5" xfId="820"/>
    <cellStyle name="常规 5 2 2 2 3 3" xfId="821"/>
    <cellStyle name="常规 4 3 2 3 5" xfId="822"/>
    <cellStyle name="常规 9 2 2 2 4 6" xfId="823"/>
    <cellStyle name="常规 54 2 2 2 2" xfId="824"/>
    <cellStyle name="常规 49 2 2 2 2" xfId="825"/>
    <cellStyle name="常规 6 3 3 3 2 2 2" xfId="826"/>
    <cellStyle name="常规 40 2 5 2" xfId="827"/>
    <cellStyle name="常规 6 2 3 2 2 2 4" xfId="828"/>
    <cellStyle name="常规 4 5 2 2 2 2" xfId="829"/>
    <cellStyle name="常规 7 4 2 2 2" xfId="830"/>
    <cellStyle name="常规 12 2 7 7 2" xfId="831"/>
    <cellStyle name="常规 3 2 2 2 2 4 2" xfId="832"/>
    <cellStyle name="常规 44 2 2 3" xfId="833"/>
    <cellStyle name="常规 4 2 2 4 3" xfId="834"/>
    <cellStyle name="常规 4 4 4 3" xfId="835"/>
    <cellStyle name="常规 41 3 2 4" xfId="836"/>
    <cellStyle name="常规 10 4 3 2 2 4 2" xfId="837"/>
    <cellStyle name="常规 9 11 3" xfId="838"/>
    <cellStyle name="常规 5 4 2 6" xfId="839"/>
    <cellStyle name="常规 5 2 2 2 2 4" xfId="840"/>
    <cellStyle name="百分比 2 7 4" xfId="841"/>
    <cellStyle name="常规 2 2 4 2 2 3 2" xfId="842"/>
    <cellStyle name="常规 4 3 2 2 6" xfId="843"/>
    <cellStyle name="常规 4 4 4 3 2" xfId="844"/>
    <cellStyle name="百分比 2 2 3 3 3" xfId="845"/>
    <cellStyle name="常规 8 2 3 4 2 2 4" xfId="846"/>
    <cellStyle name="常规 7 3 2 5 2 4 2" xfId="847"/>
    <cellStyle name="常规 8 2 5 4 6" xfId="848"/>
    <cellStyle name="常规 4 2 2 4 3 2" xfId="849"/>
    <cellStyle name="常规 12 3 2 5" xfId="850"/>
    <cellStyle name="常规 9 4 9" xfId="851"/>
    <cellStyle name="常规 13 3 3 2 3 3" xfId="852"/>
    <cellStyle name="常规 13 2 3 2 7" xfId="853"/>
    <cellStyle name="常规 3 3 2 4 2" xfId="854"/>
    <cellStyle name="常规 45 5" xfId="855"/>
    <cellStyle name="常规 50 5" xfId="856"/>
    <cellStyle name="常规 5 2 2 5 2 3 3" xfId="857"/>
    <cellStyle name="常规 7 2 3 5 2 3" xfId="858"/>
    <cellStyle name="常规 10 2 2 3 2" xfId="859"/>
    <cellStyle name="常规 6 2 4 3 2 3 2" xfId="860"/>
    <cellStyle name="常规 4 2 2 3 2 7 2" xfId="861"/>
    <cellStyle name="常规 8 2 2 5 3" xfId="862"/>
    <cellStyle name="常规 5 3 2 4 2 4" xfId="863"/>
    <cellStyle name="常规 6 3 3 4 2 2" xfId="864"/>
    <cellStyle name="常规 49 3 2 2" xfId="865"/>
    <cellStyle name="常规 54 3 2 2" xfId="866"/>
    <cellStyle name="常规 41 2 5" xfId="867"/>
    <cellStyle name="常规 2 2 5 2 4 3 2" xfId="868"/>
    <cellStyle name="常规 9 9 2" xfId="869"/>
    <cellStyle name="常规 10 3 5 4 3" xfId="870"/>
    <cellStyle name="常规 4 7 7 2" xfId="871"/>
    <cellStyle name="常规 4 2 5 7 2" xfId="872"/>
    <cellStyle name="常规 5 2 3 2 5 2" xfId="873"/>
    <cellStyle name="常规 10 5 2 2 5" xfId="874"/>
    <cellStyle name="常规 6 4 5 4" xfId="875"/>
    <cellStyle name="常规 10 2 4 4 2 2" xfId="876"/>
    <cellStyle name="常规 4 2 2 2 5 4" xfId="877"/>
    <cellStyle name="常规 7 3 9" xfId="878"/>
    <cellStyle name="常规 9 2 3 7 4 2" xfId="879"/>
    <cellStyle name="常规 8 2 5 2 2 6" xfId="880"/>
    <cellStyle name="常规 3 3 2 2 3 4" xfId="881"/>
    <cellStyle name="常规 4 3 3 2 3 2" xfId="882"/>
    <cellStyle name="常规 8 7 2 6 2" xfId="883"/>
    <cellStyle name="常规 3 4 4 2 4" xfId="884"/>
    <cellStyle name="常规 5 2 5 5 2 4 2" xfId="885"/>
    <cellStyle name="常规 12 4 2 2 2" xfId="886"/>
    <cellStyle name="常规 3 8 6" xfId="887"/>
    <cellStyle name="常规 9 2 2 3 3 4 2" xfId="888"/>
    <cellStyle name="常规 6 3 3 5 3 3" xfId="889"/>
    <cellStyle name="常规 42 3 6" xfId="890"/>
    <cellStyle name="常规 8 2 3 6 4" xfId="891"/>
    <cellStyle name="常规 8 4 4 7" xfId="892"/>
    <cellStyle name="常规 2 2 2 3 6" xfId="893"/>
    <cellStyle name="常规 2 2 2 2 2 7 4 2" xfId="894"/>
    <cellStyle name="常规 10 2 2 4 2 3 3 2" xfId="895"/>
    <cellStyle name="常规 8 4 2 3 4 2" xfId="896"/>
    <cellStyle name="常规 6 3 3 3 2 2 4" xfId="897"/>
    <cellStyle name="常规 5 2 2 2 2 2 2 4 2" xfId="898"/>
    <cellStyle name="常规 9 2 2 5 3 2" xfId="899"/>
    <cellStyle name="常规 27 2 2 3 2 2 3" xfId="900"/>
    <cellStyle name="常规 6 2 3 2 2 2 6" xfId="901"/>
    <cellStyle name="常规 6 3 4 2 6 2" xfId="902"/>
    <cellStyle name="常规 3 2 4 4 2 6" xfId="903"/>
    <cellStyle name="百分比 4 5" xfId="904"/>
    <cellStyle name="常规 27 11 2" xfId="905"/>
    <cellStyle name="常规 4 2 5 4 2 4" xfId="906"/>
    <cellStyle name="常规 10 2 2 2 2 2 2 4" xfId="907"/>
    <cellStyle name="常规 2 5 4 2 2 4 2" xfId="908"/>
    <cellStyle name="常规 9 2 3 2 3 2" xfId="909"/>
    <cellStyle name="常规 40 2 2 5" xfId="910"/>
    <cellStyle name="常规 6 3 4 2 3 3" xfId="911"/>
    <cellStyle name="常规 7 5 5 2 2" xfId="912"/>
    <cellStyle name="常规 10 6 3 2 3 2" xfId="913"/>
    <cellStyle name="常规 4 10 2 5" xfId="914"/>
    <cellStyle name="常规 43 4 3 2" xfId="915"/>
    <cellStyle name="常规 8 2 2 3 2 2 5" xfId="916"/>
    <cellStyle name="常规 12 3 2 4 2 6" xfId="917"/>
    <cellStyle name="常规 13 2 5 4 3 2" xfId="918"/>
    <cellStyle name="常规 9 2 3 8 2" xfId="919"/>
    <cellStyle name="常规 40 2 4 3 3" xfId="920"/>
    <cellStyle name="常规 5 4 5" xfId="921"/>
    <cellStyle name="常规 4 3 2 5" xfId="922"/>
    <cellStyle name="常规 2 2 5 2 3" xfId="923"/>
    <cellStyle name="常规 8 7 3 4" xfId="924"/>
    <cellStyle name="常规 5 2 5 5 3 2" xfId="925"/>
    <cellStyle name="常规 9 2 2 3 4 2" xfId="926"/>
    <cellStyle name="常规 55 2 4" xfId="927"/>
    <cellStyle name="常规 4 3 2 2 4 3 2" xfId="928"/>
    <cellStyle name="常规 6 3 4 3 4" xfId="929"/>
    <cellStyle name="常规 9 2 3 5 7 2" xfId="930"/>
    <cellStyle name="常规 9 2 3 3 4 3" xfId="931"/>
    <cellStyle name="常规 9 2 2 8 3" xfId="932"/>
    <cellStyle name="常规 13 2 5 3 3 3" xfId="933"/>
    <cellStyle name="常规 2 5 3 4 2" xfId="934"/>
    <cellStyle name="常规 2 4 2 2 3 3" xfId="935"/>
    <cellStyle name="常规 5 2 3 2 6 4 2" xfId="936"/>
    <cellStyle name="常规 6 2 2 2 2 2 6 2" xfId="937"/>
    <cellStyle name="常规 3 8 7" xfId="938"/>
    <cellStyle name="常规 6 3 2 5 2" xfId="939"/>
    <cellStyle name="常规 53 4 2" xfId="940"/>
    <cellStyle name="常规 48 4 2" xfId="941"/>
    <cellStyle name="常规 9 7 8 2" xfId="942"/>
    <cellStyle name="常规 9 2 2 3 3 4 3" xfId="943"/>
    <cellStyle name="常规 3 2 2 2 7 3 2" xfId="944"/>
    <cellStyle name="常规 49 3 2 3" xfId="945"/>
    <cellStyle name="常规 54 3 2 3" xfId="946"/>
    <cellStyle name="常规 6 3 3 4 2 3" xfId="947"/>
    <cellStyle name="常规 41 2 6" xfId="948"/>
    <cellStyle name="常规 4 2 5 7 3" xfId="949"/>
    <cellStyle name="常规 13 2 3 2 6 2" xfId="950"/>
    <cellStyle name="常规 12 2 3 5 6" xfId="951"/>
    <cellStyle name="常规 7 2 2 3 9" xfId="952"/>
    <cellStyle name="常规 9 3 5 2 4" xfId="953"/>
    <cellStyle name="常规 12 3 2 2 3 4 2" xfId="954"/>
    <cellStyle name="常规 12 2 2 2 6 4" xfId="955"/>
    <cellStyle name="常规 50 4 2" xfId="956"/>
    <cellStyle name="常规 45 4 2" xfId="957"/>
    <cellStyle name="常规 4 9 2 3 3 2" xfId="958"/>
    <cellStyle name="常规 40 6 5" xfId="959"/>
    <cellStyle name="常规 49 2 6 2" xfId="960"/>
    <cellStyle name="常规 54 2 6 2" xfId="961"/>
    <cellStyle name="常规 4 2 7 2 3 3 2" xfId="962"/>
    <cellStyle name="常规 2 2 2 2 7" xfId="963"/>
    <cellStyle name="常规 7 2 7 2 3 2" xfId="964"/>
    <cellStyle name="常规 3 2 3 2 3 2 6 2" xfId="965"/>
    <cellStyle name="常规 8 2 3 5 5" xfId="966"/>
    <cellStyle name="常规 6 3 3 5 2 4" xfId="967"/>
    <cellStyle name="常规 3 2 2 3 5 6 2" xfId="968"/>
    <cellStyle name="常规 4 8 2 4" xfId="969"/>
    <cellStyle name="常规 13 2 3 3 2 6 2" xfId="970"/>
    <cellStyle name="常规 4 2 6 2 4" xfId="971"/>
    <cellStyle name="常规 5 3 5 2 2" xfId="972"/>
    <cellStyle name="常规 3 2 2 3 7" xfId="973"/>
    <cellStyle name="常规 7 3 2 4 7 2" xfId="974"/>
    <cellStyle name="常规 11 2 2 3 2 2 6 2" xfId="975"/>
    <cellStyle name="常规 2 2 2 3 2 2 4" xfId="976"/>
    <cellStyle name="常规 9 2 2 3 3 2 2 2" xfId="977"/>
    <cellStyle name="常规 3 2 3 5 2 2 3" xfId="978"/>
    <cellStyle name="常规 2 2 3 5 2 6" xfId="979"/>
    <cellStyle name="常规 4 2 5 5 2 2" xfId="980"/>
    <cellStyle name="常规 6 5 7 3" xfId="981"/>
    <cellStyle name="常规 6 2 2 2 3 3 3" xfId="982"/>
    <cellStyle name="常规 4 2 2 3 7 3" xfId="983"/>
    <cellStyle name="常规 5 2 2 6 3" xfId="984"/>
    <cellStyle name="常规 11 3 2 3 4" xfId="985"/>
    <cellStyle name="常规 13 3 4 3" xfId="986"/>
    <cellStyle name="常规 2 2 2 2 4 4 2" xfId="987"/>
    <cellStyle name="常规 24 4" xfId="988"/>
    <cellStyle name="常规 51 6" xfId="989"/>
    <cellStyle name="常规 46 6" xfId="990"/>
    <cellStyle name="常规 6 2 6 2 5" xfId="991"/>
    <cellStyle name="常规 3 2 5 5 2 4" xfId="992"/>
    <cellStyle name="常规 46 3 2" xfId="993"/>
    <cellStyle name="常规 51 3 2" xfId="994"/>
    <cellStyle name="常规 4 2 5 3 7 2" xfId="995"/>
    <cellStyle name="常规 12 3 2 2 4 3 2" xfId="996"/>
    <cellStyle name="常规 12 2 2 3 5 4" xfId="997"/>
    <cellStyle name="百分比 3 2 2 3 3 2" xfId="998"/>
    <cellStyle name="常规 6 4 3 2 4" xfId="999"/>
    <cellStyle name="常规 4 8 3 4" xfId="1000"/>
    <cellStyle name="常规 9 5 4 7 2" xfId="1001"/>
    <cellStyle name="常规 3 2 3 2 3 2 2 2" xfId="1002"/>
    <cellStyle name="常规 4 2 6 3 4" xfId="1003"/>
    <cellStyle name="常规 6 3 6 6 2" xfId="1004"/>
    <cellStyle name="常规 9 2 4 4 4 3 2" xfId="1005"/>
    <cellStyle name="常规 11 2 9 4" xfId="1006"/>
    <cellStyle name="常规 6 3 3 5 2 2" xfId="1007"/>
    <cellStyle name="常规 42 2 5" xfId="1008"/>
    <cellStyle name="常规 8 2 3 5 3" xfId="1009"/>
    <cellStyle name="常规 5 3 2 5 2 4" xfId="1010"/>
    <cellStyle name="常规 4 2 6 7 2" xfId="1011"/>
    <cellStyle name="常规 3 3 2 3 2 2 4 2" xfId="1012"/>
    <cellStyle name="常规 4 8 7 2" xfId="1013"/>
    <cellStyle name="常规 6 2 2 7 4" xfId="1014"/>
    <cellStyle name="常规 27 2 3 2 5" xfId="1015"/>
    <cellStyle name="常规 4 3 2 7 3 2" xfId="1016"/>
    <cellStyle name="常规 4 2 2 2 3 2 3 2" xfId="1017"/>
    <cellStyle name="百分比 4 2 2 2 4 2" xfId="1018"/>
    <cellStyle name="常规 3 2 2 2 2 7 2" xfId="1019"/>
    <cellStyle name="常规 7 6 2 5" xfId="1020"/>
    <cellStyle name="常规 5 2 4 2 2 3 2" xfId="1021"/>
    <cellStyle name="常规 5 2 4 4 2 3" xfId="1022"/>
    <cellStyle name="常规 12 11 3" xfId="1023"/>
    <cellStyle name="常规 22" xfId="1024"/>
    <cellStyle name="常规 17" xfId="1025"/>
    <cellStyle name="常规 4 2 3 4 2 5" xfId="1026"/>
    <cellStyle name="常规 7 3 2 2 2 3 2" xfId="1027"/>
    <cellStyle name="常规 4 10 3" xfId="1028"/>
    <cellStyle name="常规 2 2 5 2 4" xfId="1029"/>
    <cellStyle name="常规 5 2 5 5 3 3" xfId="1030"/>
    <cellStyle name="常规 5 2 4 3 3 4 2" xfId="1031"/>
    <cellStyle name="常规 9 2 2 3 4 3" xfId="1032"/>
    <cellStyle name="常规 5 4 7 2" xfId="1033"/>
    <cellStyle name="常规 10 4 2 4 3" xfId="1034"/>
    <cellStyle name="常规 4 3 2 7 2" xfId="1035"/>
    <cellStyle name="常规 10 2 2 2 3 4" xfId="1036"/>
    <cellStyle name="常规 3 4 5 2 4" xfId="1037"/>
    <cellStyle name="常规 4 8 6" xfId="1038"/>
    <cellStyle name="常规 3 3 2 3 2 2 3" xfId="1039"/>
    <cellStyle name="常规 4 2 6 6" xfId="1040"/>
    <cellStyle name="常规 3 2 2 2 2 2 5" xfId="1041"/>
    <cellStyle name="常规 9 2 2 3 4 4 2" xfId="1042"/>
    <cellStyle name="常规 2 2 2 2 10 4" xfId="1043"/>
    <cellStyle name="常规 7 2 4 4" xfId="1044"/>
    <cellStyle name="常规 12 5 3 2 6 2" xfId="1045"/>
    <cellStyle name="常规 40 3 2 3 3 2" xfId="1046"/>
    <cellStyle name="常规 13 2 5 4 3 3" xfId="1047"/>
    <cellStyle name="常规 2 5 4 4 2" xfId="1048"/>
    <cellStyle name="常规 9 2 3 8 3" xfId="1049"/>
    <cellStyle name="常规 4 2 7" xfId="1050"/>
    <cellStyle name="常规 27 3 2 2 2" xfId="1051"/>
    <cellStyle name="常规 2 6 3 2 5" xfId="1052"/>
    <cellStyle name="常规 3 7" xfId="1053"/>
    <cellStyle name="常规 48 3 4" xfId="1054"/>
    <cellStyle name="常规 53 3 4" xfId="1055"/>
    <cellStyle name="常规 9 2 3 3 8 2" xfId="1056"/>
    <cellStyle name="常规 6 3 2 4 4" xfId="1057"/>
    <cellStyle name="常规 3 2 7 4 3 2" xfId="1058"/>
    <cellStyle name="常规 7 2 4 2 4 2" xfId="1059"/>
    <cellStyle name="常规 2 2 14" xfId="1060"/>
    <cellStyle name="常规 5 2 2 2 4 6" xfId="1061"/>
    <cellStyle name="常规 2 7 2 2" xfId="1062"/>
    <cellStyle name="常规 4 2 2 2 5 3 3" xfId="1063"/>
    <cellStyle name="常规 8 2 2 3 2 2 2 4 2" xfId="1064"/>
    <cellStyle name="常规 3" xfId="1065"/>
    <cellStyle name="常规 4 3 2 3 4 3" xfId="1066"/>
    <cellStyle name="常规 4 2 4 3 2 4" xfId="1067"/>
    <cellStyle name="常规 8 5 2 4" xfId="1068"/>
    <cellStyle name="常规 6 10" xfId="1069"/>
    <cellStyle name="常规 3 2 3 3 2 6" xfId="1070"/>
    <cellStyle name="常规 5 2 5 3 2 2" xfId="1071"/>
    <cellStyle name="常规 4 6 3 2 4" xfId="1072"/>
    <cellStyle name="常规 41 5 3" xfId="1073"/>
    <cellStyle name="常规 2 6 4 6 2" xfId="1074"/>
    <cellStyle name="常规 40 3 3 2 3 3 2" xfId="1075"/>
    <cellStyle name="常规 4 3 3 2" xfId="1076"/>
    <cellStyle name="常规 6 3 2 9" xfId="1077"/>
    <cellStyle name="常规 2 2 2 4 2 6 2" xfId="1078"/>
    <cellStyle name="常规 4 2 4 4 2 2 2" xfId="1079"/>
    <cellStyle name="常规 3 2 3 5 4 3" xfId="1080"/>
    <cellStyle name="常规 2 2 11" xfId="1081"/>
    <cellStyle name="常规 5 4 4 5" xfId="1082"/>
    <cellStyle name="常规 5 2 2 2 4 3" xfId="1083"/>
    <cellStyle name="常规 7 2 4 4 3 4 2" xfId="1084"/>
    <cellStyle name="常规 4 3 2 4 5" xfId="1085"/>
    <cellStyle name="常规 10 5 4 2 2" xfId="1086"/>
    <cellStyle name="常规 5 4 2 2 2 2" xfId="1087"/>
    <cellStyle name="常规 6 3 2 2 4" xfId="1088"/>
    <cellStyle name="常规 4 3 2 2 2 2 2" xfId="1089"/>
    <cellStyle name="常规 8 3 2 3 2 3 3 2" xfId="1090"/>
    <cellStyle name="常规 3 2 4 4 3 2" xfId="1091"/>
    <cellStyle name="常规 13 3 2 4 3 4 2" xfId="1092"/>
    <cellStyle name="常规 2 9 2 5" xfId="1093"/>
    <cellStyle name="常规 5 4 2 2 3 2" xfId="1094"/>
    <cellStyle name="常规 9 2 2 3 3 2 5" xfId="1095"/>
    <cellStyle name="常规 6 3 2 3 4" xfId="1096"/>
    <cellStyle name="常规 48 2 4" xfId="1097"/>
    <cellStyle name="常规 53 2 4" xfId="1098"/>
    <cellStyle name="常规 4 3 2 2 2 3 2" xfId="1099"/>
    <cellStyle name="常规 5 4 2 2 4" xfId="1100"/>
    <cellStyle name="常规 5 3 3 2 2 2" xfId="1101"/>
    <cellStyle name="常规 9 2 3 3 8" xfId="1102"/>
    <cellStyle name="常规 4 3 2 2 2 4" xfId="1103"/>
    <cellStyle name="常规 5 4 2 2 5" xfId="1104"/>
    <cellStyle name="常规 9 2 3 3 9" xfId="1105"/>
    <cellStyle name="常规 4 3 2 2 2 5" xfId="1106"/>
    <cellStyle name="常规 9 2 5 2 2 6" xfId="1107"/>
    <cellStyle name="常规 5 4 2 3 4" xfId="1108"/>
    <cellStyle name="常规 40 2 2 2" xfId="1109"/>
    <cellStyle name="常规 5 3 3 2 3 2" xfId="1110"/>
    <cellStyle name="常规 9 2 3 4 8" xfId="1111"/>
    <cellStyle name="常规 4 3 2 2 3 4" xfId="1112"/>
    <cellStyle name="常规 44 3 3 3" xfId="1113"/>
    <cellStyle name="常规 3 4 3 3 4" xfId="1114"/>
    <cellStyle name="常规 2 9 6" xfId="1115"/>
    <cellStyle name="常规 7 3 2 3 2 3" xfId="1116"/>
    <cellStyle name="常规 8 4" xfId="1117"/>
    <cellStyle name="常规 4 6 2" xfId="1118"/>
    <cellStyle name="常规 4 2 4 2" xfId="1119"/>
    <cellStyle name="常规 47 2 2 5" xfId="1120"/>
    <cellStyle name="常规 52 2 2 5" xfId="1121"/>
    <cellStyle name="常规 12 3 2 2 2 2 3" xfId="1122"/>
    <cellStyle name="常规 44 2 3" xfId="1123"/>
    <cellStyle name="常规 12 2 2 3 7" xfId="1124"/>
    <cellStyle name="常规 9 3 6 3" xfId="1125"/>
    <cellStyle name="常规 2 9 7" xfId="1126"/>
    <cellStyle name="常规 7 2 3 5 4 3 2" xfId="1127"/>
    <cellStyle name="常规 47 5 2" xfId="1128"/>
    <cellStyle name="常规 52 5 2" xfId="1129"/>
    <cellStyle name="常规 2 2 4 4 6" xfId="1130"/>
    <cellStyle name="常规 5 2 5 2 2 4" xfId="1131"/>
    <cellStyle name="常规 8 4 2 6" xfId="1132"/>
    <cellStyle name="常规 4 6 2 2 6" xfId="1133"/>
    <cellStyle name="常规 4 2 4 2 2 6" xfId="1134"/>
    <cellStyle name="常规 6 2 6 2 2 2" xfId="1135"/>
    <cellStyle name="常规 11 2 3 2 3 3 4 2" xfId="1136"/>
    <cellStyle name="常规 3 2 2 7 3" xfId="1137"/>
    <cellStyle name="常规 5 3 2 7" xfId="1138"/>
    <cellStyle name="常规 7 2 4 4 2 2 4" xfId="1139"/>
    <cellStyle name="常规 6 3 3 5 2 4 2" xfId="1140"/>
    <cellStyle name="常规 4 4 3 3 3" xfId="1141"/>
    <cellStyle name="常规 4 2 2 3 3 3" xfId="1142"/>
    <cellStyle name="常规 8 2 4 4 7" xfId="1143"/>
    <cellStyle name="常规 6 5 3 3" xfId="1144"/>
    <cellStyle name="常规 12 3 2 4 7 2" xfId="1145"/>
    <cellStyle name="常规 4 9 4" xfId="1146"/>
    <cellStyle name="常规 3 2 2 2 2 3 3" xfId="1147"/>
    <cellStyle name="常规 6 2 4 3 2 2 4 2" xfId="1148"/>
    <cellStyle name="常规 10 2 2 2 4 2" xfId="1149"/>
    <cellStyle name="常规 3 4 5 3 2" xfId="1150"/>
    <cellStyle name="常规 54 5 3 2" xfId="1151"/>
    <cellStyle name="常规 49 5 3 2" xfId="1152"/>
    <cellStyle name="常规 43 3 5" xfId="1153"/>
    <cellStyle name="常规 3 2 5 5 3 3 2" xfId="1154"/>
    <cellStyle name="常规 4 14 2" xfId="1155"/>
    <cellStyle name="常规 4 2 3 2 4 3 4" xfId="1156"/>
    <cellStyle name="常规 8 2 4 5 3" xfId="1157"/>
    <cellStyle name="常规 4 9 7 2" xfId="1158"/>
    <cellStyle name="常规 43 2 5" xfId="1159"/>
    <cellStyle name="常规 40 3 4 3" xfId="1160"/>
    <cellStyle name="常规 9 2 12" xfId="1161"/>
    <cellStyle name="常规 47 5 3" xfId="1162"/>
    <cellStyle name="常规 52 5 3" xfId="1163"/>
    <cellStyle name="常规 3 2 6 3 3" xfId="1164"/>
    <cellStyle name="常规 7 6 2 2" xfId="1165"/>
    <cellStyle name="常规 3 2 2 4 2 4" xfId="1166"/>
    <cellStyle name="常规 4 5 4 2 2" xfId="1167"/>
    <cellStyle name="常规 10 2 2 2 5 3 3" xfId="1168"/>
    <cellStyle name="常规 7 2 2 4 2 3 2" xfId="1169"/>
    <cellStyle name="常规 5 4 2 7 2" xfId="1170"/>
    <cellStyle name="常规 4 3 2 2 7 2" xfId="1171"/>
    <cellStyle name="常规 8 2 2 2 3 2 4" xfId="1172"/>
    <cellStyle name="常规 27 2 2 3 2 5" xfId="1173"/>
    <cellStyle name="常规 10 2 2 5 7" xfId="1174"/>
    <cellStyle name="常规 2 2 4 4 7 2" xfId="1175"/>
    <cellStyle name="常规 4 5 4 2 2 2" xfId="1176"/>
    <cellStyle name="常规 3 3 2 6 4 2" xfId="1177"/>
    <cellStyle name="常规 27 3 2 3 3" xfId="1178"/>
    <cellStyle name="常规 47 7 2" xfId="1179"/>
    <cellStyle name="常规 52 7 2" xfId="1180"/>
    <cellStyle name="常规 2 2 3 2 2 3 4 2" xfId="1181"/>
    <cellStyle name="常规 5 4 3" xfId="1182"/>
    <cellStyle name="常规 2 2 3 7 4 2" xfId="1183"/>
    <cellStyle name="常规 4 3 2 3" xfId="1184"/>
    <cellStyle name="常规 2 3 2 3 3" xfId="1185"/>
    <cellStyle name="常规 13 2 3 2 2 4" xfId="1186"/>
    <cellStyle name="常规 9 4 4 4" xfId="1187"/>
    <cellStyle name="常规 12 3 4 2 3 2" xfId="1188"/>
    <cellStyle name="常规 11 2 2 3 3 3 2" xfId="1189"/>
    <cellStyle name="常规 5 2 3 5 2 4" xfId="1190"/>
    <cellStyle name="常规 6 7 2 6" xfId="1191"/>
    <cellStyle name="常规 10 4 2 2" xfId="1192"/>
    <cellStyle name="常规 6 2 4 5 2 2" xfId="1193"/>
    <cellStyle name="常规 4 2 2 5 2 6" xfId="1194"/>
    <cellStyle name="常规 6 3 3 6" xfId="1195"/>
    <cellStyle name="常规 49 5" xfId="1196"/>
    <cellStyle name="常规 54 5" xfId="1197"/>
    <cellStyle name="常规 10 2 2 7 2" xfId="1198"/>
    <cellStyle name="常规 13 2 3 2 2 4 3 2" xfId="1199"/>
    <cellStyle name="常规 9 4 4 4 3 2" xfId="1200"/>
    <cellStyle name="常规 5 4 3 3 2" xfId="1201"/>
    <cellStyle name="百分比 3 2 2 3 3" xfId="1202"/>
    <cellStyle name="常规 5 2 3 5 2 2 4 2" xfId="1203"/>
    <cellStyle name="常规 13 4 3 2 2 4 2" xfId="1204"/>
    <cellStyle name="常规 9 2 4 4 6" xfId="1205"/>
    <cellStyle name="常规 4 3 2 3 3 2" xfId="1206"/>
    <cellStyle name="常规 13 2 2 3 3 2 4" xfId="1207"/>
    <cellStyle name="常规 8 5 5 2 4" xfId="1208"/>
    <cellStyle name="常规 7 3 5 3 2" xfId="1209"/>
    <cellStyle name="常规 10 2 3 6 4" xfId="1210"/>
    <cellStyle name="常规 5 2 2 4 7" xfId="1211"/>
    <cellStyle name="常规 54 2 2 3" xfId="1212"/>
    <cellStyle name="常规 49 2 2 3" xfId="1213"/>
    <cellStyle name="常规 6 3 3 3 2 3" xfId="1214"/>
    <cellStyle name="常规 40 2 6" xfId="1215"/>
    <cellStyle name="常规 5 3 2 3 2 5" xfId="1216"/>
    <cellStyle name="常规 9 2 2 3 4 2 3 3" xfId="1217"/>
    <cellStyle name="常规 8 9 3" xfId="1218"/>
    <cellStyle name="常规 4 2 4 7 3" xfId="1219"/>
    <cellStyle name="常规 3 9 2 2 4" xfId="1220"/>
    <cellStyle name="常规 6 2 3 3 2 4" xfId="1221"/>
    <cellStyle name="常规 12 2 2 7 2" xfId="1222"/>
    <cellStyle name="常规 10 6 2 3 4" xfId="1223"/>
    <cellStyle name="常规 7 4 6 3" xfId="1224"/>
    <cellStyle name="常规 4 2 3 2 6 3" xfId="1225"/>
    <cellStyle name="常规 9 2 2 5 2 3 3" xfId="1226"/>
    <cellStyle name="常规 3 2 2 7 4" xfId="1227"/>
    <cellStyle name="常规 7 2 5 2 2 2 4 2" xfId="1228"/>
    <cellStyle name="常规 5 3 2 8" xfId="1229"/>
    <cellStyle name="常规 43 2 2 3" xfId="1230"/>
    <cellStyle name="常规 4 5 3 2 3 3 2" xfId="1231"/>
    <cellStyle name="常规 5 2 9 4 2" xfId="1232"/>
    <cellStyle name="常规 4 2 3 3 2 3 3 2" xfId="1233"/>
    <cellStyle name="常规 43 7" xfId="1234"/>
    <cellStyle name="常规 2 8 7" xfId="1235"/>
    <cellStyle name="常规 12 2 5 5 6" xfId="1236"/>
    <cellStyle name="常规 9 2 2 3 2 4 3" xfId="1237"/>
    <cellStyle name="常规 3 4 3 2 5" xfId="1238"/>
    <cellStyle name="常规 3 2 4 3 4 3 2" xfId="1239"/>
    <cellStyle name="常规 27 3 3 2 4" xfId="1240"/>
    <cellStyle name="常规 6 3 2 7 3" xfId="1241"/>
    <cellStyle name="常规 3 4 2 2 6" xfId="1242"/>
    <cellStyle name="常规 2 3 3 7 2" xfId="1243"/>
    <cellStyle name="常规 44 2 2 5" xfId="1244"/>
    <cellStyle name="常规 4 4 4 5" xfId="1245"/>
    <cellStyle name="常规 4 2 2 4 5" xfId="1246"/>
    <cellStyle name="常规 44 7" xfId="1247"/>
    <cellStyle name="常规 43 2 3 3" xfId="1248"/>
    <cellStyle name="常规 5 2 3 4 5" xfId="1249"/>
    <cellStyle name="常规 6 3 2 8" xfId="1250"/>
    <cellStyle name="常规 48 7" xfId="1251"/>
    <cellStyle name="常规 53 7" xfId="1252"/>
    <cellStyle name="常规 6 4 3 6" xfId="1253"/>
    <cellStyle name="常规 5 2 3 2 3 4" xfId="1254"/>
    <cellStyle name="常规 3 2 5 3 2 2 2" xfId="1255"/>
    <cellStyle name="常规 2 2 2 2 2 6 2 2" xfId="1256"/>
    <cellStyle name="常规 8 3 2 7" xfId="1257"/>
    <cellStyle name="常规 13 2 3 2 4 7 2" xfId="1258"/>
    <cellStyle name="常规 2 3 2 5 6 2" xfId="1259"/>
    <cellStyle name="常规 8 4 2 2 2 2" xfId="1260"/>
    <cellStyle name="常规 6 2 3 2 3 2" xfId="1261"/>
    <cellStyle name="常规 4 3 2 3 6" xfId="1262"/>
    <cellStyle name="常规 3 2 5 2 2 2 2" xfId="1263"/>
    <cellStyle name="常规 6 5 5 2 2" xfId="1264"/>
    <cellStyle name="常规 10 5 3 2 3 2" xfId="1265"/>
    <cellStyle name="常规 6 4 3 7" xfId="1266"/>
    <cellStyle name="常规 5 2 3 2 3 5" xfId="1267"/>
    <cellStyle name="常规 3 2 5 3 2 2 3" xfId="1268"/>
    <cellStyle name="样式 1 2" xfId="1269"/>
    <cellStyle name="常规 5 2 3 3 2 2" xfId="1270"/>
    <cellStyle name="常规 6 5 2 4" xfId="1271"/>
    <cellStyle name="百分比 2 2 2 2 5" xfId="1272"/>
    <cellStyle name="常规 4 4 3 2 4" xfId="1273"/>
    <cellStyle name="常规 27 3 2 2 2 2" xfId="1274"/>
    <cellStyle name="常规 3 5 2 2 3 3 2" xfId="1275"/>
    <cellStyle name="常规 45 2 2 2 3 2" xfId="1276"/>
    <cellStyle name="常规 50 2 2 2 3 2" xfId="1277"/>
    <cellStyle name="常规 2 2 12" xfId="1278"/>
    <cellStyle name="常规 5 2 2 2 4 4" xfId="1279"/>
    <cellStyle name="常规 5 4 4 6" xfId="1280"/>
    <cellStyle name="常规 4 3 2 4 6" xfId="1281"/>
    <cellStyle name="常规 3 2 5 2 2 3 2" xfId="1282"/>
    <cellStyle name="常规 3 4 2 2 6 2" xfId="1283"/>
    <cellStyle name="常规 44 2 2 5 2" xfId="1284"/>
    <cellStyle name="常规 6 2 5 4 2 2 2" xfId="1285"/>
    <cellStyle name="常规 11 3 2 2 2" xfId="1286"/>
    <cellStyle name="常规 18 2" xfId="1287"/>
    <cellStyle name="常规 23 2" xfId="1288"/>
    <cellStyle name="常规 4 2 3 4 2 6 2" xfId="1289"/>
    <cellStyle name="常规 5 2 4 2 2 3 3 2" xfId="1290"/>
    <cellStyle name="常规 2 3 4 2 4" xfId="1291"/>
    <cellStyle name="常规 7 6 2 6 2" xfId="1292"/>
    <cellStyle name="常规 8 2 8 2 3" xfId="1293"/>
    <cellStyle name="常规 8 2 2 2 4 5" xfId="1294"/>
    <cellStyle name="常规 5 3 3 3 3" xfId="1295"/>
    <cellStyle name="常规 40 3 2" xfId="1296"/>
    <cellStyle name="常规 13 2 2 4 2 6" xfId="1297"/>
    <cellStyle name="常规 2 2 4 3 5" xfId="1298"/>
    <cellStyle name="常规 6 3 3 7 3 2" xfId="1299"/>
    <cellStyle name="常规 44 3 5" xfId="1300"/>
    <cellStyle name="常规 8 2 5 6 3" xfId="1301"/>
    <cellStyle name="常规 5 4 4 3" xfId="1302"/>
    <cellStyle name="常规 4 3 2 4 3" xfId="1303"/>
    <cellStyle name="常规 2 2 7 2 2 4 2" xfId="1304"/>
    <cellStyle name="常规 7 3 2 3 6" xfId="1305"/>
    <cellStyle name="常规 27 2 4 3 3" xfId="1306"/>
    <cellStyle name="常规 6 2 3 8 2" xfId="1307"/>
    <cellStyle name="百分比 4 3 2 2 4 2" xfId="1308"/>
    <cellStyle name="常规 4 2 2 3 3 2 3 2" xfId="1309"/>
    <cellStyle name="常规 43 3 3" xfId="1310"/>
    <cellStyle name="常规 11 2 2 2 3 2 6" xfId="1311"/>
    <cellStyle name="常规 7 2 3 4 7" xfId="1312"/>
    <cellStyle name="常规 44 2 3 2" xfId="1313"/>
    <cellStyle name="常规 27 4 3 2 3" xfId="1314"/>
    <cellStyle name="常规 6 4 2 7 2" xfId="1315"/>
    <cellStyle name="常规 3 5 3 2 4" xfId="1316"/>
    <cellStyle name="常规 7 5 4 4 3 2" xfId="1317"/>
    <cellStyle name="常规 45 3 2 3" xfId="1318"/>
    <cellStyle name="常规 50 3 2 3" xfId="1319"/>
    <cellStyle name="常规 11 7 4" xfId="1320"/>
    <cellStyle name="百分比 2 2 4" xfId="1321"/>
    <cellStyle name="常规 3 6 2 3" xfId="1322"/>
    <cellStyle name="常规 4 2 2 3 4 3 4" xfId="1323"/>
    <cellStyle name="常规 5 4 4 4 3 2" xfId="1324"/>
    <cellStyle name="常规 5 2 2 2 4 2 3 2" xfId="1325"/>
    <cellStyle name="常规 6 5 4 3 4" xfId="1326"/>
    <cellStyle name="常规 4 3 2 4 4 3 2" xfId="1327"/>
    <cellStyle name="常规 3 2 5 3 2 3" xfId="1328"/>
    <cellStyle name="常规 3 3 3 3 4 2" xfId="1329"/>
    <cellStyle name="常规 43 3 3 3 2" xfId="1330"/>
    <cellStyle name="常规 4 3 2 9" xfId="1331"/>
    <cellStyle name="常规 3 2 3 2 2 4 2" xfId="1332"/>
    <cellStyle name="常规 8 4 2 2 2" xfId="1333"/>
    <cellStyle name="常规 2 3 2 5 6" xfId="1334"/>
    <cellStyle name="常规 13 2 7 7 2" xfId="1335"/>
    <cellStyle name="常规 13 2 3 2 4 7" xfId="1336"/>
    <cellStyle name="常规 4 6 2 2 2 2" xfId="1337"/>
    <cellStyle name="常规 9 2 2 3 4 5" xfId="1338"/>
    <cellStyle name="常规 2 2 5 2 6" xfId="1339"/>
    <cellStyle name="常规 3 7 7" xfId="1340"/>
    <cellStyle name="常规 9 7 7 2" xfId="1341"/>
    <cellStyle name="常规 9 2 2 3 3 3 3" xfId="1342"/>
    <cellStyle name="常规 6 3 2 4 2" xfId="1343"/>
    <cellStyle name="常规 48 3 2" xfId="1344"/>
    <cellStyle name="常规 53 3 2" xfId="1345"/>
    <cellStyle name="常规 4 2 3 4 3" xfId="1346"/>
    <cellStyle name="常规 40 5 2 3 2" xfId="1347"/>
    <cellStyle name="常规 4 2 10 3 2" xfId="1348"/>
    <cellStyle name="常规 4 5 4 3" xfId="1349"/>
    <cellStyle name="常规 2 2 3 9 6 2" xfId="1350"/>
    <cellStyle name="常规 9 4 3 2 6 2" xfId="1351"/>
    <cellStyle name="常规 40 6 3 3 2" xfId="1352"/>
    <cellStyle name="常规 4 3 4 4 3" xfId="1353"/>
    <cellStyle name="常规 4 10 2" xfId="1354"/>
    <cellStyle name="常规 6 8 5" xfId="1355"/>
    <cellStyle name="常规 4 2 2 6 5" xfId="1356"/>
    <cellStyle name="常规 6 3 3 8" xfId="1357"/>
    <cellStyle name="常规 49 7" xfId="1358"/>
    <cellStyle name="常规 54 7" xfId="1359"/>
    <cellStyle name="常规 7 3 2 2 2 2 2" xfId="1360"/>
    <cellStyle name="常规 4 2 2 3 4 2 3" xfId="1361"/>
    <cellStyle name="常规 2 2 7 4 3 2" xfId="1362"/>
    <cellStyle name="常规 7 2 12" xfId="1363"/>
    <cellStyle name="常规 6 4 4 6" xfId="1364"/>
    <cellStyle name="常规 5 2 3 2 4 4" xfId="1365"/>
    <cellStyle name="常规 3 2 5 3 2 3 2" xfId="1366"/>
    <cellStyle name="常规 9 3 6 3 3" xfId="1367"/>
    <cellStyle name="常规 12 2 2 3 7 3" xfId="1368"/>
    <cellStyle name="常规 44 2 3 3" xfId="1369"/>
    <cellStyle name="常规 5 2 2 2 4 2 2 2" xfId="1370"/>
    <cellStyle name="常规 6 3 3 9" xfId="1371"/>
    <cellStyle name="常规 4 2 2 3 3 2 6" xfId="1372"/>
    <cellStyle name="常规 3 2 5 2 2 3 3 2" xfId="1373"/>
    <cellStyle name="常规 4 3 2 4 7 2" xfId="1374"/>
    <cellStyle name="常规 9 2 2 2 8" xfId="1375"/>
    <cellStyle name="常规 8 2 2 2 3 6" xfId="1376"/>
    <cellStyle name="常规 13 2 3 2 2 6" xfId="1377"/>
    <cellStyle name="常规 2 3 2 3 5" xfId="1378"/>
    <cellStyle name="常规 9 4 4 6" xfId="1379"/>
    <cellStyle name="常规 55 4" xfId="1380"/>
    <cellStyle name="常规 6 3 4 5" xfId="1381"/>
    <cellStyle name="常规 10 4 2 2 3" xfId="1382"/>
    <cellStyle name="常规 5 4 5 2" xfId="1383"/>
    <cellStyle name="常规 4 3 2 5 2" xfId="1384"/>
    <cellStyle name="常规 44 2 4 3" xfId="1385"/>
    <cellStyle name="常规 13 2 3 2 3 2 2 2" xfId="1386"/>
    <cellStyle name="常规 13 2 3 2 5 3" xfId="1387"/>
    <cellStyle name="常规 12 2 3 4 7" xfId="1388"/>
    <cellStyle name="常规 9 4 7 3" xfId="1389"/>
    <cellStyle name="常规 2 3 2 6 2" xfId="1390"/>
    <cellStyle name="常规 6 2 2 5 2 3 3" xfId="1391"/>
    <cellStyle name="常规 50 3 3" xfId="1392"/>
    <cellStyle name="常规 45 3 3" xfId="1393"/>
    <cellStyle name="常规 13 2 3 2 4 3 4 2" xfId="1394"/>
    <cellStyle name="常规 2 3 2 5 2 4 2" xfId="1395"/>
    <cellStyle name="常规 3 2 3 4 2 2 4" xfId="1396"/>
    <cellStyle name="常规 8 7 2 3" xfId="1397"/>
    <cellStyle name="常规 3 2 3 5 2 5" xfId="1398"/>
    <cellStyle name="常规 5 3 3 3 4 2" xfId="1399"/>
    <cellStyle name="常规 5 2 2 2 3 2 4" xfId="1400"/>
    <cellStyle name="常规 40 3 3 2" xfId="1401"/>
    <cellStyle name="常规 9 2 4 3 2 6 2" xfId="1402"/>
    <cellStyle name="常规 4" xfId="1403"/>
    <cellStyle name="常规 4 2 2 3 4 4 2" xfId="1404"/>
    <cellStyle name="常规 56 6" xfId="1405"/>
    <cellStyle name="常规 6 3 5 7" xfId="1406"/>
    <cellStyle name="常规 9 2 4 4 3 4" xfId="1407"/>
    <cellStyle name="常规 13 2 2 2 3 2 6 2" xfId="1408"/>
    <cellStyle name="常规 13 2 2 2 3 2 3 3 2" xfId="1409"/>
    <cellStyle name="百分比 2 4 3 4 2" xfId="1410"/>
    <cellStyle name="常规 11 10 3" xfId="1411"/>
    <cellStyle name="常规 6 2 2 2 2 2 3 3" xfId="1412"/>
    <cellStyle name="常规 2 2 2 4 7 2" xfId="1413"/>
    <cellStyle name="常规 2 2 2 2 2 7 3" xfId="1414"/>
    <cellStyle name="常规 4 2 4 2 2 3 3" xfId="1415"/>
    <cellStyle name="常规 4 6 2 2 3 3" xfId="1416"/>
    <cellStyle name="常规 45 5 3 2" xfId="1417"/>
    <cellStyle name="常规 50 5 3 2" xfId="1418"/>
    <cellStyle name="常规 9 2 4 4 4 2" xfId="1419"/>
    <cellStyle name="常规 2 3 2 3 7 2" xfId="1420"/>
    <cellStyle name="常规 3 2 3 2 2 2 3 2" xfId="1421"/>
    <cellStyle name="常规 9 4 4 8 2" xfId="1422"/>
    <cellStyle name="常规 6 3 6 5" xfId="1423"/>
    <cellStyle name="常规 57 4" xfId="1424"/>
    <cellStyle name="常规 9 12 4" xfId="1425"/>
    <cellStyle name="常规 13 2 2 4" xfId="1426"/>
    <cellStyle name="常规 2 2 2 2 3 2 3" xfId="1427"/>
    <cellStyle name="常规 5 2 7 2 2 4" xfId="1428"/>
    <cellStyle name="常规 40 2 3 2 2 2" xfId="1429"/>
    <cellStyle name="常规 5 2 2 2 4 2 6" xfId="1430"/>
    <cellStyle name="百分比 4 3 3 4 2" xfId="1431"/>
    <cellStyle name="常规 3 2 2 3 4 2 3 3" xfId="1432"/>
    <cellStyle name="常规 27 2 2 5" xfId="1433"/>
    <cellStyle name="常规 3 10 2 4" xfId="1434"/>
    <cellStyle name="常规 7 3 3 3 4" xfId="1435"/>
    <cellStyle name="常规 4 3 3 2 3 3 2" xfId="1436"/>
    <cellStyle name="常规 13 3 2 2 3 4 2" xfId="1437"/>
    <cellStyle name="常规 2 11 3 3 2" xfId="1438"/>
    <cellStyle name="常规 3 2 2 4 3 2" xfId="1439"/>
    <cellStyle name="常规 10 6 3" xfId="1440"/>
    <cellStyle name="常规 6 2 4 7 3" xfId="1441"/>
    <cellStyle name="常规 12 2 2 2 4 3 2" xfId="1442"/>
    <cellStyle name="常规 3 2 5 3 7 2" xfId="1443"/>
    <cellStyle name="常规 11 2 2 3 5 4" xfId="1444"/>
    <cellStyle name="常规 6 2 5 7 2" xfId="1445"/>
    <cellStyle name="常规 11 6 2" xfId="1446"/>
    <cellStyle name="常规 6 2 5 3 2 3 3 2" xfId="1447"/>
    <cellStyle name="常规 12 3 4 2 2" xfId="1448"/>
    <cellStyle name="常规 11 2 2 3 3 2" xfId="1449"/>
    <cellStyle name="常规 13 2 2 4 2 6 2" xfId="1450"/>
    <cellStyle name="常规 3 3 6 2 4" xfId="1451"/>
    <cellStyle name="常规 5 4 4 2 4" xfId="1452"/>
    <cellStyle name="常规 9 2 4 3 3 4 2" xfId="1453"/>
    <cellStyle name="常规 4 2 2 3 4 2 6 2" xfId="1454"/>
    <cellStyle name="常规 5 2 2 2 4 2 2 4 2" xfId="1455"/>
    <cellStyle name="常规 6 5 4 2 6 2" xfId="1456"/>
    <cellStyle name="常规 9 2 3 2 3 6" xfId="1457"/>
    <cellStyle name="常规 5 2 2 4 4" xfId="1458"/>
    <cellStyle name="常规 8 2 6 4" xfId="1459"/>
    <cellStyle name="常规 5 2 6 2 5" xfId="1460"/>
    <cellStyle name="常规 10 2 6 2 3 2" xfId="1461"/>
    <cellStyle name="常规 2 2 3 2 7" xfId="1462"/>
    <cellStyle name="常规 40 3 4" xfId="1463"/>
    <cellStyle name="常规 12 2 3 7" xfId="1464"/>
    <cellStyle name="常规 8 2 2 3 3 6" xfId="1465"/>
    <cellStyle name="常规 13 2 5 6 4 2" xfId="1466"/>
    <cellStyle name="百分比 4 3 2 3 3" xfId="1467"/>
    <cellStyle name="常规 8 2 4 4 7 2" xfId="1468"/>
    <cellStyle name="常规 4 2 2 3 3 3 2" xfId="1469"/>
    <cellStyle name="常规 9 3 2 4 4" xfId="1470"/>
    <cellStyle name="常规 4 3 5 2 2 4 2" xfId="1471"/>
    <cellStyle name="常规 42 6 2" xfId="1472"/>
    <cellStyle name="常规 6 8 2 6" xfId="1473"/>
    <cellStyle name="常规 5 2 3 6 2 4" xfId="1474"/>
    <cellStyle name="常规 11 2 2 3 4 3 2" xfId="1475"/>
    <cellStyle name="常规 27 2 3 3 2" xfId="1476"/>
    <cellStyle name="百分比 2 5 3 2" xfId="1477"/>
    <cellStyle name="常规 2 2 2 2 2 4 2 6 2" xfId="1478"/>
    <cellStyle name="常规 2 4 5 2 3" xfId="1479"/>
    <cellStyle name="常规 4 17" xfId="1480"/>
    <cellStyle name="常规 5 2 4 4 2 2 4 2" xfId="1481"/>
    <cellStyle name="常规 4 3 3 3 4" xfId="1482"/>
    <cellStyle name="常规 6 4 2 7" xfId="1483"/>
    <cellStyle name="常规 5 2 3 2 2 5" xfId="1484"/>
    <cellStyle name="常规 7 2 2 2" xfId="1485"/>
    <cellStyle name="常规 10 2 3 6 2 3" xfId="1486"/>
    <cellStyle name="常规 13 3 2 5 3" xfId="1487"/>
    <cellStyle name="常规 10 4 4 2 6" xfId="1488"/>
    <cellStyle name="常规 7 2 2 8 2" xfId="1489"/>
    <cellStyle name="常规 12 2 3 2 4 3 4" xfId="1490"/>
    <cellStyle name="常规 12 2 3 2 4 2 3 2" xfId="1491"/>
    <cellStyle name="常规 3 2 4 4 2 3 3 2" xfId="1492"/>
    <cellStyle name="常规 4 6 3 2" xfId="1493"/>
    <cellStyle name="常规 10 2 5 3 2 6" xfId="1494"/>
    <cellStyle name="常规 8 5 2" xfId="1495"/>
    <cellStyle name="常规 8 2 3 2 2 2 4" xfId="1496"/>
    <cellStyle name="常规 4 3 3 4 3" xfId="1497"/>
    <cellStyle name="常规 40 6 2 3 2" xfId="1498"/>
    <cellStyle name="常规 8 5 5 2 2" xfId="1499"/>
    <cellStyle name="常规 40 8 2" xfId="1500"/>
    <cellStyle name="常规 13 2 2 3 3 2 2" xfId="1501"/>
    <cellStyle name="常规 2 3 5 2 5" xfId="1502"/>
    <cellStyle name="常规 8 2 2 3 4 6" xfId="1503"/>
    <cellStyle name="常规 2 2 2 3 3 2 5" xfId="1504"/>
    <cellStyle name="常规 7 2 2 2 3 4 2" xfId="1505"/>
    <cellStyle name="常规 4 2 3 2 5 6" xfId="1506"/>
    <cellStyle name="常规 4 3 3 4 3 2" xfId="1507"/>
    <cellStyle name="常规 6 4 2 5" xfId="1508"/>
    <cellStyle name="常规 5 2 3 2 2 3" xfId="1509"/>
    <cellStyle name="常规 4 2 2 3 3 3 3" xfId="1510"/>
    <cellStyle name="常规 3 5 2 2" xfId="1511"/>
    <cellStyle name="常规 45 3 3 3" xfId="1512"/>
    <cellStyle name="常规 50 3 3 3" xfId="1513"/>
    <cellStyle name="常规 40 2 4 3 3 2" xfId="1514"/>
    <cellStyle name="常规 2 2 2 2 7 3" xfId="1515"/>
    <cellStyle name="常规 5 5 4 5" xfId="1516"/>
    <cellStyle name="常规 5 2 2 3 4 3" xfId="1517"/>
    <cellStyle name="常规 2 5 6" xfId="1518"/>
    <cellStyle name="常规 7 3 2 2" xfId="1519"/>
    <cellStyle name="常规 10 3 2 4 2 3 3" xfId="1520"/>
    <cellStyle name="常规 6 6 3 2 3 2" xfId="1521"/>
    <cellStyle name="常规 7 2 3 8 2" xfId="1522"/>
    <cellStyle name="常规 8 2 2 2 3 7 2" xfId="1523"/>
    <cellStyle name="常规 5 6 3 4" xfId="1524"/>
    <cellStyle name="常规 5 2 2 4 3 2" xfId="1525"/>
    <cellStyle name="常规 4 3 4 3 4" xfId="1526"/>
    <cellStyle name="常规 5 2 2 2 3 3 3" xfId="1527"/>
    <cellStyle name="常规 3 3 2 4 4" xfId="1528"/>
    <cellStyle name="常规 9 2 6 4 3" xfId="1529"/>
    <cellStyle name="常规 9 3 3 2 2 4 2" xfId="1530"/>
    <cellStyle name="常规 9 2 2 2 3 2 3 2" xfId="1531"/>
    <cellStyle name="常规 4 5 2 6" xfId="1532"/>
    <cellStyle name="常规 7 2 2 2 2 4 3 2" xfId="1533"/>
    <cellStyle name="常规 8 4 4 2 6" xfId="1534"/>
    <cellStyle name="常规 13 2 2 2 2 2 6" xfId="1535"/>
    <cellStyle name="常规 3 2 3 2 4 2 4" xfId="1536"/>
    <cellStyle name="常规 44 2 3 3 2" xfId="1537"/>
    <cellStyle name="常规 3 4 2 3 4 2" xfId="1538"/>
    <cellStyle name="常规 6 2 5 5" xfId="1539"/>
    <cellStyle name="常规 11 4" xfId="1540"/>
    <cellStyle name="常规 12 2 2 2 5 3 2" xfId="1541"/>
    <cellStyle name="常规 3 2 5 4 7 2" xfId="1542"/>
    <cellStyle name="常规 7 3 2 4 2 6" xfId="1543"/>
    <cellStyle name="常规 4 3 4 5" xfId="1544"/>
    <cellStyle name="常规 12 2 2 7 4 2" xfId="1545"/>
    <cellStyle name="常规 8 2 4 3 4 2" xfId="1546"/>
    <cellStyle name="常规 6 2 2 3 4 6" xfId="1547"/>
    <cellStyle name="常规 9 2 4 6 2" xfId="1548"/>
    <cellStyle name="常规 9 2 2 4 2 2" xfId="1549"/>
    <cellStyle name="常规 8 3 4 7 2" xfId="1550"/>
    <cellStyle name="常规 40 6 3 3" xfId="1551"/>
    <cellStyle name="常规 13 2 2 3 2 2 5" xfId="1552"/>
    <cellStyle name="常规 8 5 4 2 5" xfId="1553"/>
    <cellStyle name="常规 8 2 2 2 2 2 3 3" xfId="1554"/>
    <cellStyle name="常规 4 3 5 2 2 4" xfId="1555"/>
    <cellStyle name="常规 3 8 3 4" xfId="1556"/>
    <cellStyle name="常规 2 2 2 2 2 4 2 2" xfId="1557"/>
    <cellStyle name="常规 4 2 3 4 7 2" xfId="1558"/>
    <cellStyle name="常规 4 5 4 7 2" xfId="1559"/>
    <cellStyle name="常规 27 4 3 4 2" xfId="1560"/>
    <cellStyle name="常规 4 11 4" xfId="1561"/>
    <cellStyle name="常规 47 3 2 3" xfId="1562"/>
    <cellStyle name="常规 52 3 2 3" xfId="1563"/>
    <cellStyle name="常规 9 2 2 6 2 4 2" xfId="1564"/>
    <cellStyle name="常规 8 3 2 5 2 3" xfId="1565"/>
    <cellStyle name="常规 3 4 4 4" xfId="1566"/>
    <cellStyle name="常规 3 8 3 4 2" xfId="1567"/>
    <cellStyle name="常规 5 2 4 4 5" xfId="1568"/>
    <cellStyle name="常规 13 5 2 5" xfId="1569"/>
    <cellStyle name="常规 2 2 2 2 6 2 4" xfId="1570"/>
    <cellStyle name="常规 2 2 2 2 2 4 2 2 2" xfId="1571"/>
    <cellStyle name="常规 3 2 5 3 4 3 2" xfId="1572"/>
    <cellStyle name="常规 2 3 2 6 3" xfId="1573"/>
    <cellStyle name="常规 13 2 3 2 5 4" xfId="1574"/>
    <cellStyle name="常规 45 3 4" xfId="1575"/>
    <cellStyle name="常规 50 3 4" xfId="1576"/>
    <cellStyle name="常规 8 2 2 2 2 2 4" xfId="1577"/>
    <cellStyle name="常规 13 3 2 4 2 3" xfId="1578"/>
    <cellStyle name="常规 3 2 4 3 2" xfId="1579"/>
    <cellStyle name="常规 8 3 2 3 2 2 2" xfId="1580"/>
    <cellStyle name="常规 13 2 3 2 3 2 2 3" xfId="1581"/>
    <cellStyle name="常规 7 2 2 3 3 2 5" xfId="1582"/>
    <cellStyle name="常规 7 2 7 2 3 3" xfId="1583"/>
    <cellStyle name="常规 2 3 2 2 2 3 2" xfId="1584"/>
    <cellStyle name="常规 2 2 2 2 8" xfId="1585"/>
    <cellStyle name="常规 3 2 2 3 2 4 2" xfId="1586"/>
    <cellStyle name="常规 7 5 2 2 2" xfId="1587"/>
    <cellStyle name="常规 9 9 2 3 3" xfId="1588"/>
    <cellStyle name="常规 4 5 3 2 2 2" xfId="1589"/>
    <cellStyle name="常规 8 2 3 2 3 2 3 3" xfId="1590"/>
    <cellStyle name="常规 11 6 4 2" xfId="1591"/>
    <cellStyle name="常规 11 2 2 2 3 2 6 2" xfId="1592"/>
    <cellStyle name="常规 10 7 6" xfId="1593"/>
    <cellStyle name="常规 2 4 3 7 2" xfId="1594"/>
    <cellStyle name="常规 2 2 4 2" xfId="1595"/>
    <cellStyle name="常规 45 2 2 5" xfId="1596"/>
    <cellStyle name="常规 50 2 2 5" xfId="1597"/>
    <cellStyle name="常规 2 2 3 4 2 3 2" xfId="1598"/>
    <cellStyle name="常规 8 5 5 3 3 2" xfId="1599"/>
    <cellStyle name="常规 3 2 2 2 5 2" xfId="1600"/>
    <cellStyle name="常规 4 10 2 3 2" xfId="1601"/>
    <cellStyle name="常规 3 4 3 2 3 2" xfId="1602"/>
    <cellStyle name="常规 3 2 4 6 2" xfId="1603"/>
    <cellStyle name="常规 9 2 3 2 2 3 4" xfId="1604"/>
    <cellStyle name="常规 27 2 4 2 5" xfId="1605"/>
    <cellStyle name="常规 6 2 3 7 4" xfId="1606"/>
    <cellStyle name="常规 12 2 3 2 5 3" xfId="1607"/>
    <cellStyle name="常规 7 5 4 2 2 2" xfId="1608"/>
    <cellStyle name="常规 4 2 2 3 3 2 2 4" xfId="1609"/>
    <cellStyle name="常规 5 4 4 2" xfId="1610"/>
    <cellStyle name="常规 2 2 3 7 4 3 2" xfId="1611"/>
    <cellStyle name="常规 13 4 3 2 3 3" xfId="1612"/>
    <cellStyle name="常规 12 8 2 2 4" xfId="1613"/>
    <cellStyle name="常规 4 3 2 4 2" xfId="1614"/>
    <cellStyle name="常规 12 2 4 7 3 2" xfId="1615"/>
    <cellStyle name="常规 6 3 3 5" xfId="1616"/>
    <cellStyle name="常规 49 4" xfId="1617"/>
    <cellStyle name="常规 54 4" xfId="1618"/>
    <cellStyle name="常规 5 7 2 3 3" xfId="1619"/>
    <cellStyle name="常规 4 3 5 2 3 3" xfId="1620"/>
    <cellStyle name="常规 5 2 2 2 4 2 2 3" xfId="1621"/>
    <cellStyle name="常规 13 4 2 2 3 2" xfId="1622"/>
    <cellStyle name="百分比 2 2 3 2 6 2" xfId="1623"/>
    <cellStyle name="常规 12 7 2 2 3" xfId="1624"/>
    <cellStyle name="常规 8 3 4 2 5" xfId="1625"/>
    <cellStyle name="常规 2 2 3 2 3 2 2 2" xfId="1626"/>
    <cellStyle name="常规 58 2 2 3 2" xfId="1627"/>
    <cellStyle name="常规 3 6 3 6" xfId="1628"/>
    <cellStyle name="常规 12 2 5 4 2 3 3" xfId="1629"/>
    <cellStyle name="常规 8 3 3 2 6" xfId="1630"/>
    <cellStyle name="常规 6 9 2 2 3" xfId="1631"/>
    <cellStyle name="常规 10 2 2 3 3 2 5" xfId="1632"/>
    <cellStyle name="百分比 4 4 2 3 3 2" xfId="1633"/>
    <cellStyle name="常规 3 2 3 2 4 2 3 3" xfId="1634"/>
    <cellStyle name="常规 7 2 4 7 2" xfId="1635"/>
    <cellStyle name="常规 5 7 2 4" xfId="1636"/>
    <cellStyle name="常规 5 2 2 5 2 2" xfId="1637"/>
    <cellStyle name="常规 4 3 5 2 4" xfId="1638"/>
    <cellStyle name="常规 8 2 3 2 5 4" xfId="1639"/>
    <cellStyle name="常规 8 3 8 3 2" xfId="1640"/>
    <cellStyle name="常规 11 3 7" xfId="1641"/>
    <cellStyle name="常规 6 2 5 4 7" xfId="1642"/>
    <cellStyle name="常规 12 2 3 4 2 6" xfId="1643"/>
    <cellStyle name="常规 13 2 4 4 2 4" xfId="1644"/>
    <cellStyle name="常规 2 4 4 3 3" xfId="1645"/>
    <cellStyle name="常规 4 3 5 2 6 2" xfId="1646"/>
    <cellStyle name="常规 8 2 2 5 4 3 2" xfId="1647"/>
    <cellStyle name="常规 5 3 8 2" xfId="1648"/>
    <cellStyle name="常规 10 8 2 3" xfId="1649"/>
    <cellStyle name="常规 8 3 3 3 3" xfId="1650"/>
    <cellStyle name="常规 2 10 2 6" xfId="1651"/>
    <cellStyle name="常规 4 2 4 3 2 2 4 2" xfId="1652"/>
    <cellStyle name="常规 4 2 2 3 7 2" xfId="1653"/>
    <cellStyle name="常规 6 3 5 2 2 2" xfId="1654"/>
    <cellStyle name="常规 4 3 5 3 2" xfId="1655"/>
    <cellStyle name="常规 5 2 3 4 2 3" xfId="1656"/>
    <cellStyle name="常规 7 3 2 5 2" xfId="1657"/>
    <cellStyle name="常规 6 6 2 5" xfId="1658"/>
    <cellStyle name="常规 6 3 5 2 3 3 2" xfId="1659"/>
    <cellStyle name="常规 41 2 2 5 2" xfId="1660"/>
    <cellStyle name="常规 7 2 6 3 4" xfId="1661"/>
    <cellStyle name="常规 4 8 2" xfId="1662"/>
    <cellStyle name="常规 40 2 4 3 2" xfId="1663"/>
    <cellStyle name="常规 12 2 4 4 3 3" xfId="1664"/>
    <cellStyle name="常规 5 3 2 3 2 3 3 2" xfId="1665"/>
    <cellStyle name="常规 4 7" xfId="1666"/>
    <cellStyle name="常规 9 2 3 2 2 3 4 2" xfId="1667"/>
    <cellStyle name="常规 4 2 5" xfId="1668"/>
    <cellStyle name="常规 8 2 7 2 6" xfId="1669"/>
    <cellStyle name="常规 2 2 2 8 3" xfId="1670"/>
    <cellStyle name="常规 5 4 4 2 2" xfId="1671"/>
    <cellStyle name="常规 4 8 3" xfId="1672"/>
    <cellStyle name="常规 8 3 2 2 4 3 2" xfId="1673"/>
    <cellStyle name="常规 2 3 3 2 2 4" xfId="1674"/>
    <cellStyle name="常规 9 5 3 3 4" xfId="1675"/>
    <cellStyle name="常规 3 3 4 2 2 2" xfId="1676"/>
    <cellStyle name="常规 13 2 2 2 3" xfId="1677"/>
    <cellStyle name="常规 8 4 5" xfId="1678"/>
    <cellStyle name="常规 11 2 4 5 2 4 2" xfId="1679"/>
    <cellStyle name="常规 4 2 4 2 5" xfId="1680"/>
    <cellStyle name="常规 10 2 3 5 2 6 2" xfId="1681"/>
    <cellStyle name="常规 4 6 2 5" xfId="1682"/>
    <cellStyle name="常规 3 3 3 4 3" xfId="1683"/>
    <cellStyle name="常规 9 2 7 4 2" xfId="1684"/>
    <cellStyle name="常规 5 3 2 2 6" xfId="1685"/>
    <cellStyle name="常规 6 3 3 2 2 2" xfId="1686"/>
    <cellStyle name="常规 13 2 3 3 4 3" xfId="1687"/>
    <cellStyle name="常规 12 2 4 3 7" xfId="1688"/>
    <cellStyle name="常规 9 5 6 3" xfId="1689"/>
    <cellStyle name="常规 46 2 3" xfId="1690"/>
    <cellStyle name="常规 51 2 3" xfId="1691"/>
    <cellStyle name="常规 10 2 6 2 2 2" xfId="1692"/>
    <cellStyle name="常规 5 2 3 3 7 2" xfId="1693"/>
    <cellStyle name="常规 6 3 5 2 2 4" xfId="1694"/>
    <cellStyle name="常规 5 7 3 4" xfId="1695"/>
    <cellStyle name="常规 5 2 2 5 3 2" xfId="1696"/>
    <cellStyle name="常规 8 2 2 2 4 7 2" xfId="1697"/>
    <cellStyle name="常规 2 3 4 2 6 2" xfId="1698"/>
    <cellStyle name="常规 4 3 5 3 4" xfId="1699"/>
    <cellStyle name="常规 11 2 2 3 2 3 3" xfId="1700"/>
    <cellStyle name="常规 5 2 3 4 2 5" xfId="1701"/>
    <cellStyle name="常规 7 3 2 5 4" xfId="1702"/>
    <cellStyle name="常规 6 6 2 7" xfId="1703"/>
    <cellStyle name="常规 4 6 2 6" xfId="1704"/>
    <cellStyle name="常规 9 2 7 4 3" xfId="1705"/>
    <cellStyle name="常规 5 3 2 2 7" xfId="1706"/>
    <cellStyle name="常规 3 2 2 2 5 3 2" xfId="1707"/>
    <cellStyle name="常规 10 6 2 2 2 2" xfId="1708"/>
    <cellStyle name="常规 4 2 3 7 3" xfId="1709"/>
    <cellStyle name="常规 6 3 3 2 2 3" xfId="1710"/>
    <cellStyle name="常规 10 2 7 3 3" xfId="1711"/>
    <cellStyle name="常规 10 2 6 2 2 3" xfId="1712"/>
    <cellStyle name="常规 8 2 3 2 4 3 4" xfId="1713"/>
    <cellStyle name="常规 3 2 2 2 2 2 3 2" xfId="1714"/>
    <cellStyle name="常规 4 8 4 2" xfId="1715"/>
    <cellStyle name="常规 5 2 2 5 7" xfId="1716"/>
    <cellStyle name="常规 10 2 3 7 4" xfId="1717"/>
    <cellStyle name="常规 10 2 2 5 5" xfId="1718"/>
    <cellStyle name="常规 7 3 4 2 3" xfId="1719"/>
    <cellStyle name="常规 3 4 2 3" xfId="1720"/>
    <cellStyle name="常规 4 2 2 3 2 3 4" xfId="1721"/>
    <cellStyle name="常规 5 4 4 2 3 2" xfId="1722"/>
    <cellStyle name="常规 9 2 2 2 4 3 2" xfId="1723"/>
    <cellStyle name="常规 11 2 2 2 2 2" xfId="1724"/>
    <cellStyle name="常规 27 3 2 4" xfId="1725"/>
    <cellStyle name="常规 3 7 2 3 3" xfId="1726"/>
    <cellStyle name="常规 3 11 2 3" xfId="1727"/>
    <cellStyle name="常规 8 2 2 2 7 3 2" xfId="1728"/>
    <cellStyle name="常规 9 2 3 2 3 2 2 4 2" xfId="1729"/>
    <cellStyle name="常规 10 2 7 3 4" xfId="1730"/>
    <cellStyle name="常规 45 2 4 3" xfId="1731"/>
    <cellStyle name="常规 50 2 4 3" xfId="1732"/>
    <cellStyle name="常规 2 3 2 5 3 3" xfId="1733"/>
    <cellStyle name="常规 13 2 3 2 4 4 3" xfId="1734"/>
    <cellStyle name="常规 10 4 5 5" xfId="1735"/>
    <cellStyle name="常规 3 5 2 7 2" xfId="1736"/>
    <cellStyle name="常规 3 3 9" xfId="1737"/>
    <cellStyle name="常规 2 3 5 2 3" xfId="1738"/>
    <cellStyle name="常规 9 7 3 4" xfId="1739"/>
    <cellStyle name="常规 11 3 6 2 4 2" xfId="1740"/>
    <cellStyle name="常规 5 2 2 5 2 2 4" xfId="1741"/>
    <cellStyle name="常规 43 2 3 2" xfId="1742"/>
    <cellStyle name="常规 3 3 2 3 3" xfId="1743"/>
    <cellStyle name="常规 5 3 6 2 4 2" xfId="1744"/>
    <cellStyle name="常规 13 3 3 2 2 4" xfId="1745"/>
    <cellStyle name="常规 7 3 2 6 2" xfId="1746"/>
    <cellStyle name="常规 5 2 3 4 3 3" xfId="1747"/>
    <cellStyle name="常规 6 6 3 5" xfId="1748"/>
    <cellStyle name="常规 6 3 5 2 3 2" xfId="1749"/>
    <cellStyle name="常规 4 3 5 4 2" xfId="1750"/>
    <cellStyle name="常规 4 9 2" xfId="1751"/>
    <cellStyle name="常规 7 2 2 8 3" xfId="1752"/>
    <cellStyle name="常规 5 2 7 2 2 3" xfId="1753"/>
    <cellStyle name="常规 2 2 2 3 2 2 6 2" xfId="1754"/>
    <cellStyle name="常规 3 8 4 3" xfId="1755"/>
    <cellStyle name="常规 2 4 4 6" xfId="1756"/>
    <cellStyle name="常规 2 3 3" xfId="1757"/>
    <cellStyle name="常规 4 3 10" xfId="1758"/>
    <cellStyle name="常规 4 2 3 2 7 3" xfId="1759"/>
    <cellStyle name="常规 3 2 2 5 4 3 2" xfId="1760"/>
    <cellStyle name="常规 12 2 5 2 2 2 4 2" xfId="1761"/>
    <cellStyle name="常规 10 7 7" xfId="1762"/>
    <cellStyle name="常规 10 4 4 2 2 2" xfId="1763"/>
    <cellStyle name="常规 4 2 11" xfId="1764"/>
    <cellStyle name="常规 40 5 3" xfId="1765"/>
    <cellStyle name="常规 4 3 2 2 2 2 4 2" xfId="1766"/>
    <cellStyle name="常规 3 2 3 2 4 2 5" xfId="1767"/>
    <cellStyle name="常规 6 8 3 4" xfId="1768"/>
    <cellStyle name="常规 5 2 3 6 3 2" xfId="1769"/>
    <cellStyle name="常规 41 2 2 5" xfId="1770"/>
    <cellStyle name="常规 6 3 5 2 3 3" xfId="1771"/>
    <cellStyle name="常规 11 2 2 3 2 4 2" xfId="1772"/>
    <cellStyle name="常规 5 2 3 4 3 4" xfId="1773"/>
    <cellStyle name="常规 7 3 2 6 3" xfId="1774"/>
    <cellStyle name="常规 6 6 3 6" xfId="1775"/>
    <cellStyle name="常规 3 3 3 2 2 4 2" xfId="1776"/>
    <cellStyle name="常规 4 3 5 4 3" xfId="1777"/>
    <cellStyle name="常规 3 2 2 2 2 3 2" xfId="1778"/>
    <cellStyle name="常规 10 2 2 3 3 3 4 2" xfId="1779"/>
    <cellStyle name="常规 4 9 3" xfId="1780"/>
    <cellStyle name="常规 38 2" xfId="1781"/>
    <cellStyle name="常规 43 2" xfId="1782"/>
    <cellStyle name="常规 8 2 7 2 2 4" xfId="1783"/>
    <cellStyle name="常规 9 2 6" xfId="1784"/>
    <cellStyle name="常规 3 3 4 2 3 2" xfId="1785"/>
    <cellStyle name="常规 8 2 3 2 5 2" xfId="1786"/>
    <cellStyle name="常规 12 2 3 4 2 4" xfId="1787"/>
    <cellStyle name="常规 8 3 2 2 4 2" xfId="1788"/>
    <cellStyle name="常规 4 3 5 4 3 2" xfId="1789"/>
    <cellStyle name="常规 9 4 2 5" xfId="1790"/>
    <cellStyle name="常规 5 2 6 2 2 3" xfId="1791"/>
    <cellStyle name="常规 13 2 3 2 3 2 2 4 2" xfId="1792"/>
    <cellStyle name="常规 45 3 5 2" xfId="1793"/>
    <cellStyle name="常规 50 3 5 2" xfId="1794"/>
    <cellStyle name="常规 2 2 2 2 9 2" xfId="1795"/>
    <cellStyle name="常规 2 3 2 2 2 3 3 2" xfId="1796"/>
    <cellStyle name="常规 7 2 2 3 3 2 6 2" xfId="1797"/>
    <cellStyle name="常规 3 4 3 5" xfId="1798"/>
    <cellStyle name="常规 5 2 2 2 3 7 2" xfId="1799"/>
    <cellStyle name="常规 4 2 2 2 5 2 4 2" xfId="1800"/>
    <cellStyle name="常规 7 7 3 4" xfId="1801"/>
    <cellStyle name="常规 5 2 4 5 3 2" xfId="1802"/>
    <cellStyle name="常规 9 2 2 3 5 3 2" xfId="1803"/>
    <cellStyle name="常规 10 2 2 3 2 4" xfId="1804"/>
    <cellStyle name="常规 2 2 5 3 4 2" xfId="1805"/>
    <cellStyle name="常规 4 3 5 6" xfId="1806"/>
    <cellStyle name="常规 13 2 5 5 2 3" xfId="1807"/>
    <cellStyle name="常规 9 2 4 7 3" xfId="1808"/>
    <cellStyle name="常规 2 5 5 3 2" xfId="1809"/>
    <cellStyle name="常规 2 2 5 4 2 6" xfId="1810"/>
    <cellStyle name="常规 6 3 5 2 5" xfId="1811"/>
    <cellStyle name="常规 9 2 2 4 3 3" xfId="1812"/>
    <cellStyle name="常规 4 2 5 5 6" xfId="1813"/>
    <cellStyle name="常规 2 2 3 2 4 3 4 2" xfId="1814"/>
    <cellStyle name="常规 12 3 2 2 6 2" xfId="1815"/>
    <cellStyle name="常规 6 3 2 3" xfId="1816"/>
    <cellStyle name="常规 48 2" xfId="1817"/>
    <cellStyle name="常规 53 2" xfId="1818"/>
    <cellStyle name="常规 4 3 2 7 3" xfId="1819"/>
    <cellStyle name="常规 9 2 4 4 4 3" xfId="1820"/>
    <cellStyle name="常规 57 5" xfId="1821"/>
    <cellStyle name="常规 6 3 6 6" xfId="1822"/>
    <cellStyle name="常规 10 2 2 2 2 4 3" xfId="1823"/>
    <cellStyle name="常规 8 2 2 4 4" xfId="1824"/>
    <cellStyle name="常规 4 2 5 6 3" xfId="1825"/>
    <cellStyle name="常规 9 8 3" xfId="1826"/>
    <cellStyle name="常规 6 2 3 2 3 2 4" xfId="1827"/>
    <cellStyle name="常规 5 3 2 3 3 4 2" xfId="1828"/>
    <cellStyle name="常规 40 3 5 2" xfId="1829"/>
    <cellStyle name="常规 5 2 5 3 7 2" xfId="1830"/>
    <cellStyle name="常规 13 2 2 3 5 4" xfId="1831"/>
    <cellStyle name="常规 7 10" xfId="1832"/>
    <cellStyle name="常规 2 2 3 2 2 2 3" xfId="1833"/>
    <cellStyle name="常规 9 2 2 4 3 4" xfId="1834"/>
    <cellStyle name="常规 10 2 2 2 4 2 2 3" xfId="1835"/>
    <cellStyle name="常规 3 3 2 4 2 2 4 2" xfId="1836"/>
    <cellStyle name="常规 5 2 6 7 2" xfId="1837"/>
    <cellStyle name="常规 9 2 3 5 3" xfId="1838"/>
    <cellStyle name="常规 12 5 3 2 3 2" xfId="1839"/>
    <cellStyle name="常规 6 3 5 2 6" xfId="1840"/>
    <cellStyle name="常规 10 2 2 3 2 5" xfId="1841"/>
    <cellStyle name="常规 2 2 5 3 4 3" xfId="1842"/>
    <cellStyle name="常规 6 3 4 4 2" xfId="1843"/>
    <cellStyle name="常规 55 3 2" xfId="1844"/>
    <cellStyle name="常规 60 3 2" xfId="1845"/>
    <cellStyle name="常规 4 3 5 7" xfId="1846"/>
    <cellStyle name="常规 4 3 2 4 4" xfId="1847"/>
    <cellStyle name="常规 6 3 3 7" xfId="1848"/>
    <cellStyle name="常规 49 6" xfId="1849"/>
    <cellStyle name="常规 54 6" xfId="1850"/>
    <cellStyle name="常规 12 5 2 2 2" xfId="1851"/>
    <cellStyle name="常规 9 2 2 4 3 4 2" xfId="1852"/>
    <cellStyle name="常规 6 3 3 4 2 2 4" xfId="1853"/>
    <cellStyle name="常规 9 2 3 5 3 2" xfId="1854"/>
    <cellStyle name="常规 6 3 5 2 6 2" xfId="1855"/>
    <cellStyle name="常规 2 5 2 2 6 2" xfId="1856"/>
    <cellStyle name="常规 2 3 6" xfId="1857"/>
    <cellStyle name="常规 5 7 7 2" xfId="1858"/>
    <cellStyle name="常规 2 2 5 3 4 3 2" xfId="1859"/>
    <cellStyle name="常规 4 3 5 7 2" xfId="1860"/>
    <cellStyle name="常规 4 2 8 2 3" xfId="1861"/>
    <cellStyle name="常规 9 2 2 4 2 2 4" xfId="1862"/>
    <cellStyle name="常规 13 2 4 4 4 3" xfId="1863"/>
    <cellStyle name="常规 11 5 4 2 6" xfId="1864"/>
    <cellStyle name="常规 3 13" xfId="1865"/>
    <cellStyle name="常规 8 2 2 3 3 2 3 2" xfId="1866"/>
    <cellStyle name="常规 13 2 3 4 2 2 4" xfId="1867"/>
    <cellStyle name="常规 12 3 2 5 2 4 2" xfId="1868"/>
    <cellStyle name="常规 4 3 6 3 2" xfId="1869"/>
    <cellStyle name="常规 2 2 2 2 3 3 4 3 2" xfId="1870"/>
    <cellStyle name="常规 13 2 3 5 3 2" xfId="1871"/>
    <cellStyle name="常规 12 2 6 2 6" xfId="1872"/>
    <cellStyle name="常规 10 3 5 2 6 2" xfId="1873"/>
    <cellStyle name="常规 3 5 7" xfId="1874"/>
    <cellStyle name="常规 10 6 4" xfId="1875"/>
    <cellStyle name="常规 11 2 2 3 5 5" xfId="1876"/>
    <cellStyle name="常规 12 2 2 2 4 3 3" xfId="1877"/>
    <cellStyle name="常规 5 2 2 2 5 6 2" xfId="1878"/>
    <cellStyle name="常规 10 2 3 4 2 6 2" xfId="1879"/>
    <cellStyle name="常规 3 6 2 5" xfId="1880"/>
    <cellStyle name="常规 12 2 5 4 2 2 2" xfId="1881"/>
    <cellStyle name="常规 8 2 3 3 7 2" xfId="1882"/>
    <cellStyle name="常规 4 2 2 2 2 3 2" xfId="1883"/>
    <cellStyle name="常规 5 2 10" xfId="1884"/>
    <cellStyle name="常规 12 2 3 6 6" xfId="1885"/>
    <cellStyle name="常规 3 3 2 4 2 2" xfId="1886"/>
    <cellStyle name="常规 13 2 3 2 7 2" xfId="1887"/>
    <cellStyle name="常规 13 3 3 2 3 3 2" xfId="1888"/>
    <cellStyle name="常规 7 2 3 5 2 3 2" xfId="1889"/>
    <cellStyle name="常规 5 2 2 5 2 3 3 2" xfId="1890"/>
    <cellStyle name="常规 9 2 2 3 6 4 2" xfId="1891"/>
    <cellStyle name="常规 6 2 2 2 6 2" xfId="1892"/>
    <cellStyle name="常规 3 2 2 2 4 2 5" xfId="1893"/>
    <cellStyle name="常规 10 2 2 4 3 4" xfId="1894"/>
    <cellStyle name="常规 4 2 2 6 6" xfId="1895"/>
    <cellStyle name="常规 8 5 2 2 3 3" xfId="1896"/>
    <cellStyle name="常规 7 2 3 3 2 2 4" xfId="1897"/>
    <cellStyle name="常规 6 5 2 4 2" xfId="1898"/>
    <cellStyle name="常规 5 2 3 3 2 2 2" xfId="1899"/>
    <cellStyle name="常规 4 2 2 3 2 4 2" xfId="1900"/>
    <cellStyle name="常规 10 4 2 2 6 2" xfId="1901"/>
    <cellStyle name="常规 5 2 2 2 5 3 2" xfId="1902"/>
    <cellStyle name="常规 11 2 5 2 2 6" xfId="1903"/>
    <cellStyle name="常规 13 2 7 2 2 2" xfId="1904"/>
    <cellStyle name="常规 40 4 2 2 3" xfId="1905"/>
    <cellStyle name="常规 3 5 3 4" xfId="1906"/>
    <cellStyle name="常规 2 4 3 2 3" xfId="1907"/>
    <cellStyle name="常规 40 2 3 6" xfId="1908"/>
    <cellStyle name="常规 7 5 5 3 3" xfId="1909"/>
    <cellStyle name="常规 7 2 2 3 8" xfId="1910"/>
    <cellStyle name="常规 9 3 5 2 3" xfId="1911"/>
    <cellStyle name="常规 12 2 2 2 6 3" xfId="1912"/>
    <cellStyle name="常规 12 3 2 4 4 3" xfId="1913"/>
    <cellStyle name="常规 8 2 2 3 2 4 2" xfId="1914"/>
    <cellStyle name="常规 6 7 2 2" xfId="1915"/>
    <cellStyle name="常规 3 2 3 2 2 2 3" xfId="1916"/>
    <cellStyle name="常规 7 2 8 2 4 2" xfId="1917"/>
    <cellStyle name="常规 2 3 2 3 7" xfId="1918"/>
    <cellStyle name="常规 9 4 4 8" xfId="1919"/>
    <cellStyle name="常规 10 3 2 2 3 2" xfId="1920"/>
    <cellStyle name="常规 4 4 5 2 2" xfId="1921"/>
    <cellStyle name="百分比 2 2 4 2 3" xfId="1922"/>
    <cellStyle name="常规 7 3 2 5 3 3 2" xfId="1923"/>
    <cellStyle name="常规 9 2 3 3 2 6" xfId="1924"/>
    <cellStyle name="常规 5 2 3 3 4" xfId="1925"/>
    <cellStyle name="常规 3 2 4 5 2 2" xfId="1926"/>
    <cellStyle name="常规 13 3 2 4 4 3 2" xfId="1927"/>
    <cellStyle name="常规 4 3 8" xfId="1928"/>
    <cellStyle name="常规 7 2 3 5 4" xfId="1929"/>
    <cellStyle name="常规 5 2 2 5 2 5" xfId="1930"/>
    <cellStyle name="常规 10 2 2 4 3" xfId="1931"/>
    <cellStyle name="常规 3 4 7 2" xfId="1932"/>
    <cellStyle name="常规 3 2 5 2 2 5" xfId="1933"/>
    <cellStyle name="常规 6 2 3 2 6" xfId="1934"/>
    <cellStyle name="常规 4 8 2 2 3" xfId="1935"/>
    <cellStyle name="常规 9 3 5 2 2 4 2" xfId="1936"/>
    <cellStyle name="常规 12 2 4 3" xfId="1937"/>
    <cellStyle name="常规 5 2 5 2 2 2 4 2" xfId="1938"/>
    <cellStyle name="常规 4 14 3" xfId="1939"/>
    <cellStyle name="常规 12 3 2" xfId="1940"/>
    <cellStyle name="常规 6 2 6 4 2" xfId="1941"/>
    <cellStyle name="常规 7 2 5 3 2 2 4" xfId="1942"/>
    <cellStyle name="常规 10 2 2 4 4" xfId="1943"/>
    <cellStyle name="常规 3 4 7 3" xfId="1944"/>
    <cellStyle name="常规 6 2 3 2 5" xfId="1945"/>
    <cellStyle name="常规 4 8 2 2 2" xfId="1946"/>
    <cellStyle name="常规 9 3 2 4 2 6" xfId="1947"/>
    <cellStyle name="常规 4 2 2 4 2 3 3" xfId="1948"/>
    <cellStyle name="常规 4 4 2 2" xfId="1949"/>
    <cellStyle name="常规 4 2 5 3 4 3" xfId="1950"/>
    <cellStyle name="常规 12 2 2 3 2 5" xfId="1951"/>
    <cellStyle name="常规 2 2 2 2 3 3 2 2 3" xfId="1952"/>
    <cellStyle name="常规 13 2 3 3 2 3" xfId="1953"/>
    <cellStyle name="常规 2 3 3 3 2" xfId="1954"/>
    <cellStyle name="常规 9 5 4 3" xfId="1955"/>
    <cellStyle name="常规 3 4 3 2 2 3" xfId="1956"/>
    <cellStyle name="常规 40 3 5 3 2" xfId="1957"/>
    <cellStyle name="常规 5 4 3 2 2 2" xfId="1958"/>
    <cellStyle name="常规 4 4 2 2 2 4" xfId="1959"/>
    <cellStyle name="常规 6 3 3 3 2 2 3" xfId="1960"/>
    <cellStyle name="常规 49 2 2 2 3" xfId="1961"/>
    <cellStyle name="常规 54 2 2 2 3" xfId="1962"/>
    <cellStyle name="常规 40 2 5 3" xfId="1963"/>
    <cellStyle name="常规 6 2 4 3 4 3 2" xfId="1964"/>
    <cellStyle name="常规 10 2 4 3 2" xfId="1965"/>
    <cellStyle name="常规 4 2 2 3 4 7 2" xfId="1966"/>
    <cellStyle name="常规 12 3 3 2 6 2" xfId="1967"/>
    <cellStyle name="常规 6 6 3 2 3 3" xfId="1968"/>
    <cellStyle name="常规 8 3 2 3 7" xfId="1969"/>
    <cellStyle name="常规 2 2 2 3 2 6" xfId="1970"/>
    <cellStyle name="常规 4 2 4 3 2 2" xfId="1971"/>
    <cellStyle name="常规 4 6 3 2 2" xfId="1972"/>
    <cellStyle name="百分比 2 4 2 2 3" xfId="1973"/>
    <cellStyle name="百分比 3 3 7 2" xfId="1974"/>
    <cellStyle name="常规 6 13 3 2" xfId="1975"/>
    <cellStyle name="常规 12 2 4 2 4" xfId="1976"/>
    <cellStyle name="常规 13 3 2 4 2 6 2" xfId="1977"/>
    <cellStyle name="常规 12 2 2 3 3 2" xfId="1978"/>
    <cellStyle name="常规 3 2 6 2 6" xfId="1979"/>
    <cellStyle name="常规 9 10 2" xfId="1980"/>
    <cellStyle name="常规 12 4 2 2 6" xfId="1981"/>
    <cellStyle name="常规 4 4 3 2" xfId="1982"/>
    <cellStyle name="常规 12 2 2 3 3 5" xfId="1983"/>
    <cellStyle name="常规 2 2 2 2 3 3 2 3 3" xfId="1984"/>
    <cellStyle name="常规 13 2 3 3 3 3" xfId="1985"/>
    <cellStyle name="常规 2 3 3 4 2" xfId="1986"/>
    <cellStyle name="常规 9 5 5 3" xfId="1987"/>
    <cellStyle name="常规 6 2 2 4 2 3" xfId="1988"/>
    <cellStyle name="常规 4 4 2 4" xfId="1989"/>
    <cellStyle name="常规 9 10 2 2" xfId="1990"/>
    <cellStyle name="常规 12 4 2 2 6 2" xfId="1991"/>
    <cellStyle name="常规 5 2 5 5 6" xfId="1992"/>
    <cellStyle name="常规 2 2 2 2 3 3 2 3 3 2" xfId="1993"/>
    <cellStyle name="常规 9 5 5 3 2" xfId="1994"/>
    <cellStyle name="常规 5 7 2" xfId="1995"/>
    <cellStyle name="常规 11 2 2 3 2 2 2 3" xfId="1996"/>
    <cellStyle name="常规 4 3 5 2" xfId="1997"/>
    <cellStyle name="常规 8 5 2 3" xfId="1998"/>
    <cellStyle name="常规 3 2 3 3 2 5" xfId="1999"/>
    <cellStyle name="常规 27 9" xfId="2000"/>
    <cellStyle name="常规 4 2 4 3 2 3" xfId="2001"/>
    <cellStyle name="常规 4 6 3 2 3" xfId="2002"/>
    <cellStyle name="常规 44 4" xfId="2003"/>
    <cellStyle name="常规 9 3 8" xfId="2004"/>
    <cellStyle name="常规 13 3 3 2 2 2" xfId="2005"/>
    <cellStyle name="常规 5 2 2 5 2 2 2" xfId="2006"/>
    <cellStyle name="常规 6 2 4 5 6" xfId="2007"/>
    <cellStyle name="常规 10 4 6" xfId="2008"/>
    <cellStyle name="百分比 2 2 2 2 3 2" xfId="2009"/>
    <cellStyle name="常规 3 4 2 2 2 4" xfId="2010"/>
    <cellStyle name="常规 4 2 2 3 2 2 2" xfId="2011"/>
    <cellStyle name="常规 4 4 3 2 2 2" xfId="2012"/>
    <cellStyle name="常规 3 4 2 7 2" xfId="2013"/>
    <cellStyle name="常规 3 2 4 4 2 6 2" xfId="2014"/>
    <cellStyle name="常规 9 2 3 2 3 2 2" xfId="2015"/>
    <cellStyle name="常规 9 4 3 2 2 3" xfId="2016"/>
    <cellStyle name="常规 27 2 2 3 4 3" xfId="2017"/>
    <cellStyle name="常规 2 2 2 8 3 2" xfId="2018"/>
    <cellStyle name="常规 4 2 2 3 2 2 4" xfId="2019"/>
    <cellStyle name="常规 6 5 2 2 4" xfId="2020"/>
    <cellStyle name="常规 4 3 2 4 2 2 2" xfId="2021"/>
    <cellStyle name="常规 4 4 3 2 2 4" xfId="2022"/>
    <cellStyle name="常规 41 3 2 2 3 2" xfId="2023"/>
    <cellStyle name="常规 12 3 5 2 2 4 2" xfId="2024"/>
    <cellStyle name="常规 10 4 8" xfId="2025"/>
    <cellStyle name="常规 10 3 2 6" xfId="2026"/>
    <cellStyle name="常规 6 2 4 4 2 6" xfId="2027"/>
    <cellStyle name="常规 10 2 3 2 3 2" xfId="2028"/>
    <cellStyle name="常规 3 5 5 2 2" xfId="2029"/>
    <cellStyle name="常规 5 5 5 3 3 2" xfId="2030"/>
    <cellStyle name="常规 5 2 3 2 3" xfId="2031"/>
    <cellStyle name="常规 4 2 3 2 4 2 3 2" xfId="2032"/>
    <cellStyle name="常规 13 2 2 2 3 2 3" xfId="2033"/>
    <cellStyle name="常规 8 4 5 2 3" xfId="2034"/>
    <cellStyle name="常规 10 2 5 2 4 2" xfId="2035"/>
    <cellStyle name="常规 27 6 2 3" xfId="2036"/>
    <cellStyle name="常规 42 4 2 3 2" xfId="2037"/>
    <cellStyle name="常规 9 3 2 2 4 3 2" xfId="2038"/>
    <cellStyle name="常规 2 2 5 8" xfId="2039"/>
    <cellStyle name="常规 2 2 2 5 3" xfId="2040"/>
    <cellStyle name="常规 13 2 2 2 4 4" xfId="2041"/>
    <cellStyle name="常规 8 4 6 4" xfId="2042"/>
    <cellStyle name="常规 10 2 6 4 3 2" xfId="2043"/>
    <cellStyle name="常规 8 2 3 2 2 2 5" xfId="2044"/>
    <cellStyle name="常规 8 5 3" xfId="2045"/>
    <cellStyle name="常规 4 6 3 3" xfId="2046"/>
    <cellStyle name="常规 5 2 2 2 2 4 3" xfId="2047"/>
    <cellStyle name="常规 12 2 4 8" xfId="2048"/>
    <cellStyle name="常规 13 2 5 2 2 4" xfId="2049"/>
    <cellStyle name="常规 40 2 2 2 5" xfId="2050"/>
    <cellStyle name="常规 5 2 8 2 4 2" xfId="2051"/>
    <cellStyle name="常规 2 5 2 3 3" xfId="2052"/>
    <cellStyle name="常规 8 2 4 5 5" xfId="2053"/>
    <cellStyle name="常规 5 2 3 6 3 3 2" xfId="2054"/>
    <cellStyle name="常规 42 2 2 3 3" xfId="2055"/>
    <cellStyle name="常规 4 10 2 2 3" xfId="2056"/>
    <cellStyle name="常规 3 2 3 2 4 2 6 2" xfId="2057"/>
    <cellStyle name="常规 4 4 4 2" xfId="2058"/>
    <cellStyle name="常规 9 11 2" xfId="2059"/>
    <cellStyle name="常规 10 2 7 7 2" xfId="2060"/>
    <cellStyle name="常规 4 2 2 5 2 3 3 2" xfId="2061"/>
    <cellStyle name="常规 5 4 2 2 2" xfId="2062"/>
    <cellStyle name="常规 9 2 3 3 6" xfId="2063"/>
    <cellStyle name="常规 4 3 2 2 2 2" xfId="2064"/>
    <cellStyle name="常规 3 2 2 3 2 4" xfId="2065"/>
    <cellStyle name="常规 10 2 5 2 2 6 2" xfId="2066"/>
    <cellStyle name="常规 7 5 2 2" xfId="2067"/>
    <cellStyle name="常规 4 5 3 2 2" xfId="2068"/>
    <cellStyle name="常规 11 6 4" xfId="2069"/>
    <cellStyle name="常规 40 2 2 3 3 2" xfId="2070"/>
    <cellStyle name="常规 12 4 3 2 6 2" xfId="2071"/>
    <cellStyle name="常规 13 5 3 2 3 3" xfId="2072"/>
    <cellStyle name="常规 13 8 2 2 4" xfId="2073"/>
    <cellStyle name="常规 5 3 2 4 2" xfId="2074"/>
    <cellStyle name="常规 9 4 5 2" xfId="2075"/>
    <cellStyle name="常规 13 2 3 2 3 2" xfId="2076"/>
    <cellStyle name="常规 12 2 3 2 6" xfId="2077"/>
    <cellStyle name="常规 10 8 2 2 3" xfId="2078"/>
    <cellStyle name="常规 2 2 3 2 5 6" xfId="2079"/>
    <cellStyle name="常规 12 2 2 2 3 4" xfId="2080"/>
    <cellStyle name="常规 13 2 8 2 4" xfId="2081"/>
    <cellStyle name="常规 9 11 5" xfId="2082"/>
    <cellStyle name="常规 12 3 2 7 3 2" xfId="2083"/>
    <cellStyle name="常规 10 8 7 2" xfId="2084"/>
    <cellStyle name="常规 8 7 4 3" xfId="2085"/>
    <cellStyle name="常规 2 2 5 3 2" xfId="2086"/>
    <cellStyle name="常规 13 2 2 5 2 3" xfId="2087"/>
    <cellStyle name="常规 8 2 2 2 3 7" xfId="2088"/>
    <cellStyle name="常规 9 2 3 2 3 5" xfId="2089"/>
    <cellStyle name="常规 40 5 2 3" xfId="2090"/>
    <cellStyle name="百分比 4 6" xfId="2091"/>
    <cellStyle name="常规 22 2" xfId="2092"/>
    <cellStyle name="常规 17 2" xfId="2093"/>
    <cellStyle name="常规 4 2 5 4 2 5" xfId="2094"/>
    <cellStyle name="常规 12 11 3 2" xfId="2095"/>
    <cellStyle name="常规 6 2 6 2 2 4 2" xfId="2096"/>
    <cellStyle name="常规 9 5 6 4 2" xfId="2097"/>
    <cellStyle name="常规 40 5 2 2 3" xfId="2098"/>
    <cellStyle name="常规 4 2 3 3 4" xfId="2099"/>
    <cellStyle name="常规 4 5 3 4" xfId="2100"/>
    <cellStyle name="常规 9 11 3 2" xfId="2101"/>
    <cellStyle name="常规 7 5 2 5" xfId="2102"/>
    <cellStyle name="常规 3 2 2 3 2 7" xfId="2103"/>
    <cellStyle name="常规 5 2 4 3 2 3" xfId="2104"/>
    <cellStyle name="常规 12 2 3 2 4 3 4 2" xfId="2105"/>
    <cellStyle name="常规 4 5 3 2 5" xfId="2106"/>
    <cellStyle name="常规 5 5 2 2 4" xfId="2107"/>
    <cellStyle name="常规 4 3 3 2 2 4" xfId="2108"/>
    <cellStyle name="常规 12 2 3 2 3 6" xfId="2109"/>
    <cellStyle name="常规 4 5 2 2 6 2" xfId="2110"/>
    <cellStyle name="常规 9 3 6 4" xfId="2111"/>
    <cellStyle name="常规 12 2 2 3 8" xfId="2112"/>
    <cellStyle name="常规 4 4 4 7 2" xfId="2113"/>
    <cellStyle name="常规 12 5 2 2 6" xfId="2114"/>
    <cellStyle name="常规 2 4 4 4" xfId="2115"/>
    <cellStyle name="常规 9 2 5 6 4 2" xfId="2116"/>
    <cellStyle name="常规 4 2 3 2 2 3 4" xfId="2117"/>
    <cellStyle name="常规 7 2 5 3 3 2" xfId="2118"/>
    <cellStyle name="常规 8 4 3 7 2" xfId="2119"/>
    <cellStyle name="常规 2 2 2 2 6 2" xfId="2120"/>
    <cellStyle name="常规 6 2 6 2 3 3 2" xfId="2121"/>
    <cellStyle name="常规 46 3 3 2" xfId="2122"/>
    <cellStyle name="常规 51 3 3 2" xfId="2123"/>
    <cellStyle name="常规 12 2 4 4 7 2" xfId="2124"/>
    <cellStyle name="常规 9 5 7 3 2" xfId="2125"/>
    <cellStyle name="常规 2 3 2 4 7" xfId="2126"/>
    <cellStyle name="常规 3 2 3 2 2 3 3" xfId="2127"/>
    <cellStyle name="常规 6 2 4 4 2 2 4 2" xfId="2128"/>
    <cellStyle name="常规 10 3 2 2 4 2" xfId="2129"/>
    <cellStyle name="常规 4 4 5 3 2" xfId="2130"/>
    <cellStyle name="常规 4 2 2 2 2 2 3 3 2" xfId="2131"/>
    <cellStyle name="常规 2 2 5 5 6 2" xfId="2132"/>
    <cellStyle name="常规 8 3 5 2 2 2" xfId="2133"/>
    <cellStyle name="常规 6 3 3 2 2 6" xfId="2134"/>
    <cellStyle name="常规 7 4 4 7" xfId="2135"/>
    <cellStyle name="常规 7 2 2 2 3 3 3" xfId="2136"/>
    <cellStyle name="常规 3 2 5 4 2 3 3" xfId="2137"/>
    <cellStyle name="常规 12 3 8 3 2" xfId="2138"/>
    <cellStyle name="常规 11 2 2 7 4 2" xfId="2139"/>
    <cellStyle name="常规 4 2 2 4 2 2 4" xfId="2140"/>
    <cellStyle name="常规 6 3 3" xfId="2141"/>
    <cellStyle name="常规 4 4 4 2 2 4" xfId="2142"/>
    <cellStyle name="常规 6 6 2 2 4" xfId="2143"/>
    <cellStyle name="常规 8 3 2 2 2 5" xfId="2144"/>
    <cellStyle name="常规 4 6 4 2 4 2" xfId="2145"/>
    <cellStyle name="常规 3 2 3 7 4 2" xfId="2146"/>
    <cellStyle name="常规 40 6 2" xfId="2147"/>
    <cellStyle name="常规 10 3 2 2" xfId="2148"/>
    <cellStyle name="常规 6 2 4 4 2 2" xfId="2149"/>
    <cellStyle name="常规 4 2 2 4 2 6" xfId="2150"/>
    <cellStyle name="常规 4 4 4 2 6" xfId="2151"/>
    <cellStyle name="常规 11 2 2 3 2 3 2" xfId="2152"/>
    <cellStyle name="常规 3 2 3 2 2 3 4 2" xfId="2153"/>
    <cellStyle name="常规 2 2 9 2 3 3" xfId="2154"/>
    <cellStyle name="常规 10 3 2 2 4 3 2" xfId="2155"/>
    <cellStyle name="常规 4 4 5 3 3 2" xfId="2156"/>
    <cellStyle name="常规 3 2 3 2 3 2 5" xfId="2157"/>
    <cellStyle name="常规 6 8 2 4" xfId="2158"/>
    <cellStyle name="常规 5 2 3 6 2 2" xfId="2159"/>
    <cellStyle name="常规 13 2 4 6" xfId="2160"/>
    <cellStyle name="常规 2 2 2 2 3 4 5" xfId="2161"/>
    <cellStyle name="常规 8 2 2 3 5 6 2" xfId="2162"/>
    <cellStyle name="常规 4 9 3 3" xfId="2163"/>
    <cellStyle name="常规 7 2 5 3 3 3" xfId="2164"/>
    <cellStyle name="常规 3 10 4" xfId="2165"/>
    <cellStyle name="常规 6 7 2 2 4" xfId="2166"/>
    <cellStyle name="常规 2 4 4 7" xfId="2167"/>
    <cellStyle name="常规 2 2 3 4 3 3" xfId="2168"/>
    <cellStyle name="常规 13 2 2 3 3 4 3" xfId="2169"/>
    <cellStyle name="常规 9 2 5 7 3" xfId="2170"/>
    <cellStyle name="常规 6 2 2 2 5 2" xfId="2171"/>
    <cellStyle name="常规 4 2 2 5 6" xfId="2172"/>
    <cellStyle name="常规 10 2 2 4 2 4" xfId="2173"/>
    <cellStyle name="常规 2 2 5 4 4 2" xfId="2174"/>
    <cellStyle name="常规 4 4 5 6" xfId="2175"/>
    <cellStyle name="常规 9 2 2 5 3 3" xfId="2176"/>
    <cellStyle name="常规 5 7 3 3" xfId="2177"/>
    <cellStyle name="常规 10 2 2 3 5 3" xfId="2178"/>
    <cellStyle name="常规 27 3 8" xfId="2179"/>
    <cellStyle name="常规 3 3 2 3 3 4 2" xfId="2180"/>
    <cellStyle name="常规 4 2 3 2 3 2 4" xfId="2181"/>
    <cellStyle name="常规 5 2 2 2 7 3 2" xfId="2182"/>
    <cellStyle name="常规 3 2 2 3 4 3 4 2" xfId="2183"/>
    <cellStyle name="常规 6 3 3 6 4 2" xfId="2184"/>
    <cellStyle name="常规 10 2 2 2 4 7 2" xfId="2185"/>
    <cellStyle name="常规 12 2 4 2 4 3 2" xfId="2186"/>
    <cellStyle name="常规 8 2 4 7 3" xfId="2187"/>
    <cellStyle name="常规 11 2 9 3" xfId="2188"/>
    <cellStyle name="常规 42 2 4" xfId="2189"/>
    <cellStyle name="常规 5 3 5 2 5" xfId="2190"/>
    <cellStyle name="常规 10 4 2 2 2 4 2" xfId="2191"/>
    <cellStyle name="常规 9 13" xfId="2192"/>
    <cellStyle name="常规 3 2 3 4 2 3 3 2" xfId="2193"/>
    <cellStyle name="常规 4 4 6" xfId="2194"/>
    <cellStyle name="常规 7 4 2 2" xfId="2195"/>
    <cellStyle name="常规 3 2 2 2 2 4" xfId="2196"/>
    <cellStyle name="常规 12 2 7 7" xfId="2197"/>
    <cellStyle name="常规 4 5 2 2 2" xfId="2198"/>
    <cellStyle name="常规 2 2 2 2 2 6 3" xfId="2199"/>
    <cellStyle name="常规 4 2 4 2 2 2 3" xfId="2200"/>
    <cellStyle name="常规 7 4 3 2" xfId="2201"/>
    <cellStyle name="常规 3 2 2 2 3 4" xfId="2202"/>
    <cellStyle name="常规 4 5 2 3 2" xfId="2203"/>
    <cellStyle name="常规 10 7 4" xfId="2204"/>
    <cellStyle name="常规 13 3 5 2 6 2" xfId="2205"/>
    <cellStyle name="常规 8 3 2 5" xfId="2206"/>
    <cellStyle name="常规 5 11" xfId="2207"/>
    <cellStyle name="常规 4 5 2 5" xfId="2208"/>
    <cellStyle name="常规 13 2 10" xfId="2209"/>
    <cellStyle name="常规 7 2 3 5 2 4" xfId="2210"/>
    <cellStyle name="常规 43 2 4 2" xfId="2211"/>
    <cellStyle name="常规 9 2 6 4 2" xfId="2212"/>
    <cellStyle name="常规 9 4 3 2 2" xfId="2213"/>
    <cellStyle name="常规 3 2 4 2 3 4 2" xfId="2214"/>
    <cellStyle name="常规 4 5 3" xfId="2215"/>
    <cellStyle name="常规 40 4 3 3" xfId="2216"/>
    <cellStyle name="常规 5 2 2 2 4 2 5" xfId="2217"/>
    <cellStyle name="常规 8 3 2 7 2" xfId="2218"/>
    <cellStyle name="常规 4 5 2 3 4 2" xfId="2219"/>
    <cellStyle name="常规 8 2 3 3 2 6 2" xfId="2220"/>
    <cellStyle name="常规 5 4 3 2 4" xfId="2221"/>
    <cellStyle name="常规 40 4 4 3 2" xfId="2222"/>
    <cellStyle name="常规 3 13 2" xfId="2223"/>
    <cellStyle name="常规 11 5 4 2 6 2" xfId="2224"/>
    <cellStyle name="常规 3 7 4 3" xfId="2225"/>
    <cellStyle name="常规 27 5 4 3 2" xfId="2226"/>
    <cellStyle name="常规 5 2 2 2 4" xfId="2227"/>
    <cellStyle name="常规 11 2 3 2 3 6" xfId="2228"/>
    <cellStyle name="常规 13 2 5 2 3 2" xfId="2229"/>
    <cellStyle name="常规 12 4 3 2 6" xfId="2230"/>
    <cellStyle name="常规 40 2 2 3 3" xfId="2231"/>
    <cellStyle name="常规 4 5 3 2" xfId="2232"/>
    <cellStyle name="常规 46 5 3" xfId="2233"/>
    <cellStyle name="常规 51 5 3" xfId="2234"/>
    <cellStyle name="常规 10 3 3 2 3 3" xfId="2235"/>
    <cellStyle name="常规 4 5 5 2 3" xfId="2236"/>
    <cellStyle name="常规 27 6 4" xfId="2237"/>
    <cellStyle name="常规 3 2 3 3 2 2 4" xfId="2238"/>
    <cellStyle name="常规 13 2 3 2 3 3 4 2" xfId="2239"/>
    <cellStyle name="常规 7 2 4 2 3 2" xfId="2240"/>
    <cellStyle name="常规 5 2 2 2 3 6" xfId="2241"/>
    <cellStyle name="常规 4 2 2 2 5 2 3" xfId="2242"/>
    <cellStyle name="常规 5 2 3 6 6" xfId="2243"/>
    <cellStyle name="常规 53 2 6 2" xfId="2244"/>
    <cellStyle name="常规 48 2 6 2" xfId="2245"/>
    <cellStyle name="常规 5 2 3 5 2 2 3" xfId="2246"/>
    <cellStyle name="常规 5 4 3 2" xfId="2247"/>
    <cellStyle name="常规 4 2 2 2 5 6 2" xfId="2248"/>
    <cellStyle name="常规 27 2 4 2 5 2" xfId="2249"/>
    <cellStyle name="常规 6 2 3 7 4 2" xfId="2250"/>
    <cellStyle name="常规 7 2 5 7 3" xfId="2251"/>
    <cellStyle name="常规 3 2 12" xfId="2252"/>
    <cellStyle name="常规 3 3 4 2 2 4" xfId="2253"/>
    <cellStyle name="常规 2 2 2 3 7 2" xfId="2254"/>
    <cellStyle name="常规 42 4" xfId="2255"/>
    <cellStyle name="常规 4 2 3 2 4 3 4 2" xfId="2256"/>
    <cellStyle name="常规 7 5 3 2" xfId="2257"/>
    <cellStyle name="常规 3 2 2 3 3 4" xfId="2258"/>
    <cellStyle name="常规 4 5 3 3 2" xfId="2259"/>
    <cellStyle name="常规 5 2 5 2 2 3" xfId="2260"/>
    <cellStyle name="常规 3 2 3 2 2 7" xfId="2261"/>
    <cellStyle name="常规 8 4 2 5" xfId="2262"/>
    <cellStyle name="常规 5 2 2 3 4 7 2" xfId="2263"/>
    <cellStyle name="常规 7 2 4 3 4 3 2" xfId="2264"/>
    <cellStyle name="常规 4 5 3 5" xfId="2265"/>
    <cellStyle name="常规 4 2 3 3 7 2" xfId="2266"/>
    <cellStyle name="常规 4 5 3 7 2" xfId="2267"/>
    <cellStyle name="常规 8 3 2 4 2 3" xfId="2268"/>
    <cellStyle name="常规 3 3 4 4" xfId="2269"/>
    <cellStyle name="常规 7 2 2 5 2 6 2" xfId="2270"/>
    <cellStyle name="常规 4 10 4 3 2" xfId="2271"/>
    <cellStyle name="常规 3 4 3 4 3 2" xfId="2272"/>
    <cellStyle name="常规 7 6 2 2 4" xfId="2273"/>
    <cellStyle name="常规 3 3 2 5 2 4 2" xfId="2274"/>
    <cellStyle name="常规 4 2 3 4 2 2 4" xfId="2275"/>
    <cellStyle name="常规 6 2 8 5" xfId="2276"/>
    <cellStyle name="常规 4 5 4 2 2 4" xfId="2277"/>
    <cellStyle name="常规 3 2 2 2 5 2 4" xfId="2278"/>
    <cellStyle name="常规 4 2 3 6 5" xfId="2279"/>
    <cellStyle name="常规 2 8 2 6 2" xfId="2280"/>
    <cellStyle name="常规 5 2 2 2" xfId="2281"/>
    <cellStyle name="常规 40 4 3 3 2" xfId="2282"/>
    <cellStyle name="常规 11 2 3 6 2 3" xfId="2283"/>
    <cellStyle name="常规 6 2 3 2 3 2 3 3 2" xfId="2284"/>
    <cellStyle name="常规 4 5 4 5" xfId="2285"/>
    <cellStyle name="常规 9 2 2 6 2 2" xfId="2286"/>
    <cellStyle name="常规 5 2 2 2 2 2 3 3 2" xfId="2287"/>
    <cellStyle name="常规 40 3 4 4" xfId="2288"/>
    <cellStyle name="常规 50 2 2 3 3 2" xfId="2289"/>
    <cellStyle name="常规 45 2 2 3 3 2" xfId="2290"/>
    <cellStyle name="常规 10 7 4 3 2" xfId="2291"/>
    <cellStyle name="常规 9 2 2 2 2 2 2" xfId="2292"/>
    <cellStyle name="常规 7 7 4" xfId="2293"/>
    <cellStyle name="常规 13 2 8 2 4 2" xfId="2294"/>
    <cellStyle name="常规 4 2 3 5 4" xfId="2295"/>
    <cellStyle name="常规 10 3 3 2 5" xfId="2296"/>
    <cellStyle name="常规 4 5 5 4" xfId="2297"/>
    <cellStyle name="常规 10 3 3 2 6" xfId="2298"/>
    <cellStyle name="常规 4 5 5 5" xfId="2299"/>
    <cellStyle name="常规 55 2 6 2" xfId="2300"/>
    <cellStyle name="常规 2 5 3 2 2 2" xfId="2301"/>
    <cellStyle name="常规 9 2 2 6 3 2" xfId="2302"/>
    <cellStyle name="常规 6 3 2 7" xfId="2303"/>
    <cellStyle name="常规 48 6" xfId="2304"/>
    <cellStyle name="常规 53 6" xfId="2305"/>
    <cellStyle name="常规 9 2 6 7 2" xfId="2306"/>
    <cellStyle name="常规 9 2 2 2 2 3 2" xfId="2307"/>
    <cellStyle name="常规 9 3 4 3" xfId="2308"/>
    <cellStyle name="常规 8 2 3 2 6 4 2" xfId="2309"/>
    <cellStyle name="常规 12 2 3 4 2 2 3" xfId="2310"/>
    <cellStyle name="常规 5 5 3 2 6 2" xfId="2311"/>
    <cellStyle name="常规 27 2 2 2 2 4" xfId="2312"/>
    <cellStyle name="常规 6 2 2 3 5 2 2" xfId="2313"/>
    <cellStyle name="常规 4 5 5 6 2" xfId="2314"/>
    <cellStyle name="常规 9 2 2 6 3 3 2" xfId="2315"/>
    <cellStyle name="常规 3 2 3 2 2 2 5" xfId="2316"/>
    <cellStyle name="常规 8 2 2 3 3 7 2" xfId="2317"/>
    <cellStyle name="常规 6 6 3 4" xfId="2318"/>
    <cellStyle name="常规 5 2 3 4 3 2" xfId="2319"/>
    <cellStyle name="常规 13 2 2 2 3 2 3 2" xfId="2320"/>
    <cellStyle name="百分比 2 4 3 3" xfId="2321"/>
    <cellStyle name="常规 13 2 2 2 3 2 5" xfId="2322"/>
    <cellStyle name="常规 4 2 2 3 3 2 4" xfId="2323"/>
    <cellStyle name="常规 8 2 4 4 2 6 2" xfId="2324"/>
    <cellStyle name="常规 6 5 3 2 4" xfId="2325"/>
    <cellStyle name="常规 6 2 3 9" xfId="2326"/>
    <cellStyle name="常规 8 5 3 2 2 3" xfId="2327"/>
    <cellStyle name="常规 6 6 4 3 3" xfId="2328"/>
    <cellStyle name="常规 7 3 2 3 2 3 2" xfId="2329"/>
    <cellStyle name="常规 8 4 2" xfId="2330"/>
    <cellStyle name="常规 4 6 2 2" xfId="2331"/>
    <cellStyle name="常规 4 6 2 2 2" xfId="2332"/>
    <cellStyle name="常规 13 2 3 5 2 3 2" xfId="2333"/>
    <cellStyle name="常规 9 7 4 3 2" xfId="2334"/>
    <cellStyle name="常规 4 2 8" xfId="2335"/>
    <cellStyle name="常规 4 2 2 6 6 2" xfId="2336"/>
    <cellStyle name="常规 13 2 2 3 2 2 3 3" xfId="2337"/>
    <cellStyle name="常规 8 5 4 2 3 3" xfId="2338"/>
    <cellStyle name="常规 2 3 2 7 3" xfId="2339"/>
    <cellStyle name="常规 13 2 3 2 6 4" xfId="2340"/>
    <cellStyle name="常规 7 5 4 2 3 2" xfId="2341"/>
    <cellStyle name="常规 3 2 2 3 4 4 3 2" xfId="2342"/>
    <cellStyle name="常规 8 4 4" xfId="2343"/>
    <cellStyle name="常规 13 2 2 2 2" xfId="2344"/>
    <cellStyle name="常规 4 2 5 3 2 6 2" xfId="2345"/>
    <cellStyle name="常规 4 2 4 2 4" xfId="2346"/>
    <cellStyle name="常规 4 6 2 4" xfId="2347"/>
    <cellStyle name="常规 4 2 3 2 3" xfId="2348"/>
    <cellStyle name="常规 5 4 5 3 3 2" xfId="2349"/>
    <cellStyle name="常规 4 5 2 3" xfId="2350"/>
    <cellStyle name="常规 40 10 2" xfId="2351"/>
    <cellStyle name="常规 8 5 3 2 3 3" xfId="2352"/>
    <cellStyle name="常规 2 2 2 7 3" xfId="2353"/>
    <cellStyle name="常规 13 2 2 2 6 4" xfId="2354"/>
    <cellStyle name="常规 5 5 4 4" xfId="2355"/>
    <cellStyle name="常规 5 2 2 3 4 2" xfId="2356"/>
    <cellStyle name="常规 13 2 5 3 3 2" xfId="2357"/>
    <cellStyle name="常规 9 2 2 8 2" xfId="2358"/>
    <cellStyle name="常规 12 4 4 2 6" xfId="2359"/>
    <cellStyle name="常规 40 2 3 3 3" xfId="2360"/>
    <cellStyle name="常规 10 3 2 5 3 3 2" xfId="2361"/>
    <cellStyle name="百分比 2 2 4 3" xfId="2362"/>
    <cellStyle name="常规 3 2 3 2 5 2 4 2" xfId="2363"/>
    <cellStyle name="常规 5 2 2 3 5 2 4 2" xfId="2364"/>
    <cellStyle name="常规 5 2 4 3 3" xfId="2365"/>
    <cellStyle name="常规 6 4 4 4" xfId="2366"/>
    <cellStyle name="常规 7 2 10" xfId="2367"/>
    <cellStyle name="常规 5 2 3 2 4 2" xfId="2368"/>
    <cellStyle name="常规 40 2 3 3 3 2" xfId="2369"/>
    <cellStyle name="常规 12 4 4 2 6 2" xfId="2370"/>
    <cellStyle name="常规 13 2 5 4 3 4" xfId="2371"/>
    <cellStyle name="常规 8 5 3 2 3 3 2" xfId="2372"/>
    <cellStyle name="常规 2 5 4 4 3" xfId="2373"/>
    <cellStyle name="常规 9 2 2 2 3 4 3 2" xfId="2374"/>
    <cellStyle name="常规 45 2" xfId="2375"/>
    <cellStyle name="常规 50 2" xfId="2376"/>
    <cellStyle name="常规 4 7 2 6" xfId="2377"/>
    <cellStyle name="常规 8 2 3 2 2 2 6" xfId="2378"/>
    <cellStyle name="常规 2 2 2 2 3 2 2 2" xfId="2379"/>
    <cellStyle name="常规 13 2 2 3 2" xfId="2380"/>
    <cellStyle name="常规 8 5 4" xfId="2381"/>
    <cellStyle name="常规 4 2 4 3 4" xfId="2382"/>
    <cellStyle name="常规 4 6 3 4" xfId="2383"/>
    <cellStyle name="常规 6 3 3 2 3 2" xfId="2384"/>
    <cellStyle name="常规 4 2 3 2 5 2 2" xfId="2385"/>
    <cellStyle name="常规 6 3 3 2 3 3" xfId="2386"/>
    <cellStyle name="常规 6 2 2 4 3 2" xfId="2387"/>
    <cellStyle name="常规 2 2 3 2 4 2 2 2" xfId="2388"/>
    <cellStyle name="常规 4 2 4 3 6" xfId="2389"/>
    <cellStyle name="常规 4 6 3 6" xfId="2390"/>
    <cellStyle name="常规 8 2 4 2 2 2 4" xfId="2391"/>
    <cellStyle name="常规 5 2 4 3 2" xfId="2392"/>
    <cellStyle name="常规 6 3 2 3 2 6 2" xfId="2393"/>
    <cellStyle name="常规 9 2 3 4 2 4" xfId="2394"/>
    <cellStyle name="常规 3 8 2 3 2" xfId="2395"/>
    <cellStyle name="常规 5 2 3 3 5" xfId="2396"/>
    <cellStyle name="常规 5 2 2 2 3 2 6 2" xfId="2397"/>
    <cellStyle name="常规 40 3 3 4 2" xfId="2398"/>
    <cellStyle name="常规 5 2 3 2 2 2" xfId="2399"/>
    <cellStyle name="常规 6 4 2 4" xfId="2400"/>
    <cellStyle name="常规 6 5 6 4" xfId="2401"/>
    <cellStyle name="常规 3 8 2 3 3 2" xfId="2402"/>
    <cellStyle name="常规 9 3 2 7" xfId="2403"/>
    <cellStyle name="常规 13 2 6 3 2" xfId="2404"/>
    <cellStyle name="常规 7 4 2 2 2 4" xfId="2405"/>
    <cellStyle name="常规 4 2 3 2 2 2 2 4" xfId="2406"/>
    <cellStyle name="常规 8 4 3 2 2 2" xfId="2407"/>
    <cellStyle name="常规 13 7 4 3" xfId="2408"/>
    <cellStyle name="常规 7 2 3 2 2 6" xfId="2409"/>
    <cellStyle name="常规 9 2 5 2 2 2" xfId="2410"/>
    <cellStyle name="常规 4 6 4 3 3 2" xfId="2411"/>
    <cellStyle name="常规 40 5 2 2 3 2" xfId="2412"/>
    <cellStyle name="常规 4 2 3 3 4 2" xfId="2413"/>
    <cellStyle name="常规 7 5 4 2" xfId="2414"/>
    <cellStyle name="常规 12 2 7 2 2 4 2" xfId="2415"/>
    <cellStyle name="常规 3 2 2 3 4 4" xfId="2416"/>
    <cellStyle name="常规 9 2 3 6 6 2" xfId="2417"/>
    <cellStyle name="常规 6 3 5 2 4" xfId="2418"/>
    <cellStyle name="常规 4 2 2 3 9" xfId="2419"/>
    <cellStyle name="常规 3 2 3 7" xfId="2420"/>
    <cellStyle name="常规 13 2 2 6 3 2" xfId="2421"/>
    <cellStyle name="常规 9 5 5 5" xfId="2422"/>
    <cellStyle name="常规 2 2 2 2 3 2 3 4 2" xfId="2423"/>
    <cellStyle name="常规 13 2 2 4 4 2" xfId="2424"/>
    <cellStyle name="常规 9 2 2 2 2 2 3" xfId="2425"/>
    <cellStyle name="常规 4 6 4 6 2" xfId="2426"/>
    <cellStyle name="常规 5 3 2 4 7 2" xfId="2427"/>
    <cellStyle name="常规 6 3 3 2 4 3 2" xfId="2428"/>
    <cellStyle name="常规 4 2 2 3 4" xfId="2429"/>
    <cellStyle name="常规 4 4 3 4" xfId="2430"/>
    <cellStyle name="常规 10 3 5 3 4 2" xfId="2431"/>
    <cellStyle name="常规 4 3 7" xfId="2432"/>
    <cellStyle name="常规 7 2 3 5 3" xfId="2433"/>
    <cellStyle name="常规 5 2 2 5 2 4" xfId="2434"/>
    <cellStyle name="常规 5 7 2 6" xfId="2435"/>
    <cellStyle name="常规 3 2 6 7 2" xfId="2436"/>
    <cellStyle name="常规 3 3 2 2 2 2 4 2" xfId="2437"/>
    <cellStyle name="常规 12 3 3 2 3 2" xfId="2438"/>
    <cellStyle name="常规 11 2 2 2 3 3 2" xfId="2439"/>
    <cellStyle name="常规 4 3 5 2 6" xfId="2440"/>
    <cellStyle name="常规 9 5 2 9 2" xfId="2441"/>
    <cellStyle name="常规 4 2 4 5 4" xfId="2442"/>
    <cellStyle name="常规 10 3 4 2 5" xfId="2443"/>
    <cellStyle name="常规 4 6 5 4" xfId="2444"/>
    <cellStyle name="常规 3 2 2 3 2 3 2" xfId="2445"/>
    <cellStyle name="常规 13 3 2 2 2 3 3 2" xfId="2446"/>
    <cellStyle name="常规 5 2 2 2 2 2 4" xfId="2447"/>
    <cellStyle name="常规 40 2 3 2" xfId="2448"/>
    <cellStyle name="常规 12 2 2 9" xfId="2449"/>
    <cellStyle name="常规 2 2 2 2 3 2 2 2 3" xfId="2450"/>
    <cellStyle name="常规 13 2 2 3 2 3" xfId="2451"/>
    <cellStyle name="常规 8 5 4 3" xfId="2452"/>
    <cellStyle name="常规 2 2 2 3 4 7" xfId="2453"/>
    <cellStyle name="常规 4 2 4 3 4 3" xfId="2454"/>
    <cellStyle name="常规 13 2 2 4 6" xfId="2455"/>
    <cellStyle name="常规 7 2 3 4 4 2" xfId="2456"/>
    <cellStyle name="常规 8 2 2 2 5 3 3 2" xfId="2457"/>
    <cellStyle name="常规 3 3 2 4" xfId="2458"/>
    <cellStyle name="常规 27 4 2 2 2" xfId="2459"/>
    <cellStyle name="常规 11 9 4" xfId="2460"/>
    <cellStyle name="常规 3 2 3 2 4 7" xfId="2461"/>
    <cellStyle name="常规 2 2 2 3 4" xfId="2462"/>
    <cellStyle name="常规 13 2 2 2 2 5" xfId="2463"/>
    <cellStyle name="常规 8 4 4 5" xfId="2464"/>
    <cellStyle name="常规 5 2 5 2 4 3" xfId="2465"/>
    <cellStyle name="常规 4 2 5 2" xfId="2466"/>
    <cellStyle name="常规 4 7 2" xfId="2467"/>
    <cellStyle name="常规 7 4 4 2 2 2" xfId="2468"/>
    <cellStyle name="常规 4 2 2 2 3 2 2 4" xfId="2469"/>
    <cellStyle name="常规 5 2 3 7 4" xfId="2470"/>
    <cellStyle name="常规 3 2 3 2 5 3 3" xfId="2471"/>
    <cellStyle name="常规 4 8 7" xfId="2472"/>
    <cellStyle name="常规 9 2 2 3 4 4 3" xfId="2473"/>
    <cellStyle name="常规 3 2 2 2 2 2 6" xfId="2474"/>
    <cellStyle name="常规 13 2 3 6 6 2" xfId="2475"/>
    <cellStyle name="常规 13 3 6 6" xfId="2476"/>
    <cellStyle name="常规 13 3 2 3 2 2 3" xfId="2477"/>
    <cellStyle name="百分比 2 3 3 3" xfId="2478"/>
    <cellStyle name="常规 3 2 3 2 5 3 3 2" xfId="2479"/>
    <cellStyle name="常规 4 5 3 2 3 3" xfId="2480"/>
    <cellStyle name="常规 5 2 9 4" xfId="2481"/>
    <cellStyle name="常规 4 2 3 3 2 3 3" xfId="2482"/>
    <cellStyle name="常规 4 7 2 2 2" xfId="2483"/>
    <cellStyle name="常规 4 2 3 7 4" xfId="2484"/>
    <cellStyle name="常规 6 3 3 2 2 4" xfId="2485"/>
    <cellStyle name="常规 10 2 2 5 4 2" xfId="2486"/>
    <cellStyle name="常规 4 7 4 3" xfId="2487"/>
    <cellStyle name="常规 4 2 5 4 3" xfId="2488"/>
    <cellStyle name="常规 40 5 4 3 2" xfId="2489"/>
    <cellStyle name="常规 9 6 3" xfId="2490"/>
    <cellStyle name="常规 5 2 2 2 3 3 4 2" xfId="2491"/>
    <cellStyle name="常规 40 3 4 2 2" xfId="2492"/>
    <cellStyle name="常规 11 2 4 4 2 5" xfId="2493"/>
    <cellStyle name="常规 6 2 3 2 5 5" xfId="2494"/>
    <cellStyle name="常规 6 3 3 2 2 5" xfId="2495"/>
    <cellStyle name="常规 10 2 2 5 4 3" xfId="2496"/>
    <cellStyle name="常规 4 7 2 2 3" xfId="2497"/>
    <cellStyle name="常规 27 2 2 2" xfId="2498"/>
    <cellStyle name="常规 2 2 2 2 2 3 2 3 3 2" xfId="2499"/>
    <cellStyle name="常规 10 2 3 2 4 2" xfId="2500"/>
    <cellStyle name="常规 3 5 5 3 2" xfId="2501"/>
    <cellStyle name="常规 6 2 7 2 2 2" xfId="2502"/>
    <cellStyle name="常规 4 2 5 2 2 6" xfId="2503"/>
    <cellStyle name="常规 4 2 3 2 2 2 4" xfId="2504"/>
    <cellStyle name="常规 4 2 8 5" xfId="2505"/>
    <cellStyle name="常规 7 4 2 2 4" xfId="2506"/>
    <cellStyle name="常规 4 7 2 2 4 2" xfId="2507"/>
    <cellStyle name="常规 5 2 7 2 3 2" xfId="2508"/>
    <cellStyle name="常规 2 4 2 2 3" xfId="2509"/>
    <cellStyle name="常规 8 3 6 2 2" xfId="2510"/>
    <cellStyle name="常规 12 2 2 2 2" xfId="2511"/>
    <cellStyle name="常规 4 2 4 3 2 6 2" xfId="2512"/>
    <cellStyle name="常规 4 6 3 2 6 2" xfId="2513"/>
    <cellStyle name="常规 42 4 2 3" xfId="2514"/>
    <cellStyle name="常规 9 3 2 2 4 3" xfId="2515"/>
    <cellStyle name="百分比 3 2 6" xfId="2516"/>
    <cellStyle name="常规 27 2 3 2 2 3 2" xfId="2517"/>
    <cellStyle name="常规 5 3 3 7 2" xfId="2518"/>
    <cellStyle name="常规 4 2 2 2 4 2 2 2" xfId="2519"/>
    <cellStyle name="常规 5 4 3 2 2 4" xfId="2520"/>
    <cellStyle name="常规 6 4 4 2 2 2" xfId="2521"/>
    <cellStyle name="常规 9 2 3 5 2 4" xfId="2522"/>
    <cellStyle name="常规 5 2 5 3 2" xfId="2523"/>
    <cellStyle name="常规 58 6" xfId="2524"/>
    <cellStyle name="常规 5 4 4 4 3" xfId="2525"/>
    <cellStyle name="常规 5 2 2 2 4 2 3" xfId="2526"/>
    <cellStyle name="常规 2 3 2 5 4" xfId="2527"/>
    <cellStyle name="常规 13 2 3 2 4 5" xfId="2528"/>
    <cellStyle name="常规 13 5 8" xfId="2529"/>
    <cellStyle name="常规 3 2 4 3 3 4" xfId="2530"/>
    <cellStyle name="常规 9 5 3 2" xfId="2531"/>
    <cellStyle name="常规 4 2 5 3 3 2" xfId="2532"/>
    <cellStyle name="百分比 2 5 2 3 3" xfId="2533"/>
    <cellStyle name="常规 8 2 5 3 7 2" xfId="2534"/>
    <cellStyle name="常规 4 2 2 4 2 3 2" xfId="2535"/>
    <cellStyle name="百分比 4 4 7" xfId="2536"/>
    <cellStyle name="常规 4 2 2 3 2 2 2 2" xfId="2537"/>
    <cellStyle name="常规 3 2 5 4 5" xfId="2538"/>
    <cellStyle name="常规 2 2 3 2 7 3" xfId="2539"/>
    <cellStyle name="常规 46 3 3 3" xfId="2540"/>
    <cellStyle name="常规 51 3 3 3" xfId="2541"/>
    <cellStyle name="常规 9 3 3 2 2 2" xfId="2542"/>
    <cellStyle name="常规 4 7 2 3 3 2" xfId="2543"/>
    <cellStyle name="常规 7 2 3 2 2 2 2 4 2" xfId="2544"/>
    <cellStyle name="常规 6 4 3 5" xfId="2545"/>
    <cellStyle name="常规 5 2 3 2 3 3" xfId="2546"/>
    <cellStyle name="常规 4 2 2 2 3 5" xfId="2547"/>
    <cellStyle name="常规 4 3 3 4 2" xfId="2548"/>
    <cellStyle name="常规 11 2 2 3 3 4 3" xfId="2549"/>
    <cellStyle name="常规 2 2 2 2 8 3" xfId="2550"/>
    <cellStyle name="常规 8 2 9" xfId="2551"/>
    <cellStyle name="常规 7 2 3 2 4 3 4" xfId="2552"/>
    <cellStyle name="常规 6 2 2 3 4 2 3 3" xfId="2553"/>
    <cellStyle name="常规 5 2 6 2 2" xfId="2554"/>
    <cellStyle name="常规 13 3 5 6" xfId="2555"/>
    <cellStyle name="常规 11 3 2 4 7" xfId="2556"/>
    <cellStyle name="常规 7 2 7 2 2" xfId="2557"/>
    <cellStyle name="常规 13 5 4 3 4 2" xfId="2558"/>
    <cellStyle name="常规 4 7 2 5" xfId="2559"/>
    <cellStyle name="常规 7 2 7 2 3" xfId="2560"/>
    <cellStyle name="常规 7 3 6 2 4 2" xfId="2561"/>
    <cellStyle name="常规 7 2 3 2 3 3 4" xfId="2562"/>
    <cellStyle name="常规 5 2 5 2 2" xfId="2563"/>
    <cellStyle name="常规 40 2 2 6" xfId="2564"/>
    <cellStyle name="常规 7 3 5 2 3 2" xfId="2565"/>
    <cellStyle name="常规 5 5 3 3" xfId="2566"/>
    <cellStyle name="常规 3 2 2 3 4 2 2 4 2" xfId="2567"/>
    <cellStyle name="常规 54 2 2 3 2" xfId="2568"/>
    <cellStyle name="常规 49 2 2 3 2" xfId="2569"/>
    <cellStyle name="常规 6 3 3 3 2 3 2" xfId="2570"/>
    <cellStyle name="常规 40 2 6 2" xfId="2571"/>
    <cellStyle name="常规 13 2 3 2 4 2" xfId="2572"/>
    <cellStyle name="常规 12 2 3 3 6" xfId="2573"/>
    <cellStyle name="常规 9 4 6 2" xfId="2574"/>
    <cellStyle name="常规 10 8 2 3 3" xfId="2575"/>
    <cellStyle name="常规 12 2 2 2 4 4" xfId="2576"/>
    <cellStyle name="常规 4 7 2 6 2" xfId="2577"/>
    <cellStyle name="常规 13 4 2" xfId="2578"/>
    <cellStyle name="百分比 2 3 3 2 2 4 2" xfId="2579"/>
    <cellStyle name="常规 5 2 3 4" xfId="2580"/>
    <cellStyle name="常规 4 6 2 2 4" xfId="2581"/>
    <cellStyle name="常规 8 4 2 4" xfId="2582"/>
    <cellStyle name="常规 7 2 3 2 3 3 4 2" xfId="2583"/>
    <cellStyle name="常规 3 2 3 2 2 6" xfId="2584"/>
    <cellStyle name="常规 5 2 5 2 2 2" xfId="2585"/>
    <cellStyle name="常规 6 2 2 3 8" xfId="2586"/>
    <cellStyle name="常规 3 3 2 4 6" xfId="2587"/>
    <cellStyle name="常规 3 2 4 2 2 3 2" xfId="2588"/>
    <cellStyle name="常规 10 2 2 6 5" xfId="2589"/>
    <cellStyle name="常规 10 2 2 6 6" xfId="2590"/>
    <cellStyle name="常规 2 2 12 2" xfId="2591"/>
    <cellStyle name="常规 5 2 2 2 4 4 2" xfId="2592"/>
    <cellStyle name="常规 3 2 2 5 2 2 4 2" xfId="2593"/>
    <cellStyle name="常规 12 4 4 7" xfId="2594"/>
    <cellStyle name="常规 6 10 4" xfId="2595"/>
    <cellStyle name="常规 5 2 5 3 2 2 4" xfId="2596"/>
    <cellStyle name="常规 11 2 3 5 2 2 3" xfId="2597"/>
    <cellStyle name="常规 4 8 3 2" xfId="2598"/>
    <cellStyle name="常规 4 2 6 3 2" xfId="2599"/>
    <cellStyle name="常规 3 2 2 2 2 2 2 2" xfId="2600"/>
    <cellStyle name="常规 8 2 3 2 4 2 4" xfId="2601"/>
    <cellStyle name="常规 6 3 4 2 2" xfId="2602"/>
    <cellStyle name="常规 13 2 2 5 2 3 3" xfId="2603"/>
    <cellStyle name="常规 2 2 5 3 2 3" xfId="2604"/>
    <cellStyle name="常规 12 2 2 5 4 2" xfId="2605"/>
    <cellStyle name="常规 8 3 3 2 2 4" xfId="2606"/>
    <cellStyle name="常规 3 6 5" xfId="2607"/>
    <cellStyle name="常规 5 2 4 2 2 3 3" xfId="2608"/>
    <cellStyle name="常规 5 2 4 4 2 4" xfId="2609"/>
    <cellStyle name="常规 7 6 2 6" xfId="2610"/>
    <cellStyle name="常规 4 5 4 2 6" xfId="2611"/>
    <cellStyle name="常规 11 2 2 4 2 3 2" xfId="2612"/>
    <cellStyle name="常规 12 2 3 2 3 4 3" xfId="2613"/>
    <cellStyle name="常规 7 3 2 4" xfId="2614"/>
    <cellStyle name="常规 10 2 2 7 4" xfId="2615"/>
    <cellStyle name="常规 13 3 2 3 2 3 3" xfId="2616"/>
    <cellStyle name="常规 27 7" xfId="2617"/>
    <cellStyle name="常规 3 2 3 3 2 3" xfId="2618"/>
    <cellStyle name="常规 12 2 2 3 3 2 3" xfId="2619"/>
    <cellStyle name="常规 11 2 3 2 4 5" xfId="2620"/>
    <cellStyle name="常规 40 2 2 4 2" xfId="2621"/>
    <cellStyle name="常规 2 3 2 5 5" xfId="2622"/>
    <cellStyle name="常规 13 2 3 2 4 6" xfId="2623"/>
    <cellStyle name="常规 4 7 7" xfId="2624"/>
    <cellStyle name="常规 4 2 6" xfId="2625"/>
    <cellStyle name="常规 4 8" xfId="2626"/>
    <cellStyle name="常规 5 2 5 3 2 2 4 2" xfId="2627"/>
    <cellStyle name="常规 4 3 2 8" xfId="2628"/>
    <cellStyle name="常规 9 9 4 3" xfId="2629"/>
    <cellStyle name="常规 10 2 3 5 4" xfId="2630"/>
    <cellStyle name="常规 4 8 2 2" xfId="2631"/>
    <cellStyle name="常规 8 2 7 2 4" xfId="2632"/>
    <cellStyle name="常规 9 5 3 6" xfId="2633"/>
    <cellStyle name="常规 2 3 3 2 5" xfId="2634"/>
    <cellStyle name="常规 13 3 5 3" xfId="2635"/>
    <cellStyle name="常规 11 3 2 4 4" xfId="2636"/>
    <cellStyle name="常规 30 4" xfId="2637"/>
    <cellStyle name="常规 25 4" xfId="2638"/>
    <cellStyle name="常规 42 3 2 3 3 2" xfId="2639"/>
    <cellStyle name="常规 3 2 3 2 4 3 2" xfId="2640"/>
    <cellStyle name="常规 5 2 2 7 3" xfId="2641"/>
    <cellStyle name="常规 10 2 2 3 3 2 3 2" xfId="2642"/>
    <cellStyle name="常规 3 8 3" xfId="2643"/>
    <cellStyle name="常规 12 7 2 3 3 2" xfId="2644"/>
    <cellStyle name="常规 8 2 6 2 6" xfId="2645"/>
    <cellStyle name="百分比 3 2 2 2 3" xfId="2646"/>
    <cellStyle name="常规 5 4 3 2 2" xfId="2647"/>
    <cellStyle name="常规 11 4 6" xfId="2648"/>
    <cellStyle name="常规 12 5 2 2 6 2" xfId="2649"/>
    <cellStyle name="常规 6 2 5 5 6" xfId="2650"/>
    <cellStyle name="常规 9 2 2 3 5 2" xfId="2651"/>
    <cellStyle name="常规 2 2 5 3 3" xfId="2652"/>
    <cellStyle name="常规 13 2 2 5 2 4" xfId="2653"/>
    <cellStyle name="常规 3 8 3 2" xfId="2654"/>
    <cellStyle name="常规 9 4 3 8 2" xfId="2655"/>
    <cellStyle name="常规 13 2 7 4 3 2" xfId="2656"/>
    <cellStyle name="常规 2 3 2 2 7 2" xfId="2657"/>
    <cellStyle name="常规 8 2 6 2 6 2" xfId="2658"/>
    <cellStyle name="常规 3 3 2 2 6" xfId="2659"/>
    <cellStyle name="常规 43 2 2 5" xfId="2660"/>
    <cellStyle name="常规 9 2 6 2 5" xfId="2661"/>
    <cellStyle name="常规 7 4 6 4" xfId="2662"/>
    <cellStyle name="常规 4 2 3 2 6 4" xfId="2663"/>
    <cellStyle name="常规 2 2 2 3 3 3 3" xfId="2664"/>
    <cellStyle name="常规 4 2 2 4 6" xfId="2665"/>
    <cellStyle name="常规 3 8 3 3" xfId="2666"/>
    <cellStyle name="常规 12 5 4 2 5" xfId="2667"/>
    <cellStyle name="常规 40 3 3 3 2" xfId="2668"/>
    <cellStyle name="常规 5 2" xfId="2669"/>
    <cellStyle name="常规 4 2 2 2 3 2 2" xfId="2670"/>
    <cellStyle name="百分比 4 2 2 2 3" xfId="2671"/>
    <cellStyle name="常规 6 4 3 2 2" xfId="2672"/>
    <cellStyle name="常规 3 3 2 2 7" xfId="2673"/>
    <cellStyle name="常规 2 2 3 2 2 3 3" xfId="2674"/>
    <cellStyle name="常规 12 8 2 3 3 2" xfId="2675"/>
    <cellStyle name="常规 9 2 6 2 6" xfId="2676"/>
    <cellStyle name="常规 13 2 6 3" xfId="2677"/>
    <cellStyle name="常规 2 2 2 2 3 6 2" xfId="2678"/>
    <cellStyle name="常规 8 2 3 2 4" xfId="2679"/>
    <cellStyle name="常规 4 8 4 3" xfId="2680"/>
    <cellStyle name="常规 3 2 2 2 2 2 3 3" xfId="2681"/>
    <cellStyle name="常规 8 2 3 3 6" xfId="2682"/>
    <cellStyle name="常规 6 8 2 3 3" xfId="2683"/>
    <cellStyle name="常规 4 2 2 2 2 2" xfId="2684"/>
    <cellStyle name="常规 4 2 2 4 2 3 3 2" xfId="2685"/>
    <cellStyle name="常规 4 4 2 2 2" xfId="2686"/>
    <cellStyle name="常规 6 4 2 2" xfId="2687"/>
    <cellStyle name="常规 11 2 7 7" xfId="2688"/>
    <cellStyle name="常规 4 4 4 2 3 3 2" xfId="2689"/>
    <cellStyle name="常规 6 2 5 2" xfId="2690"/>
    <cellStyle name="常规 40 3 8" xfId="2691"/>
    <cellStyle name="常规 8 6 2 3 3 2" xfId="2692"/>
    <cellStyle name="常规 6 4 6" xfId="2693"/>
    <cellStyle name="常规 6 2 2 2 2 7" xfId="2694"/>
    <cellStyle name="常规 8 2 4 2 2 3" xfId="2695"/>
    <cellStyle name="常规 10 2 3 5 4 3" xfId="2696"/>
    <cellStyle name="常规 7 2 3 6 2" xfId="2697"/>
    <cellStyle name="常规 5 2 2 5 3 3" xfId="2698"/>
    <cellStyle name="常规 5 2 2 3 8" xfId="2699"/>
    <cellStyle name="常规 2 3 5 2 2 4 2" xfId="2700"/>
    <cellStyle name="常规 10 2 3 5 5" xfId="2701"/>
    <cellStyle name="常规 4 8 2 3" xfId="2702"/>
    <cellStyle name="常规 3 3 6" xfId="2703"/>
    <cellStyle name="百分比 2 5 4 3 2" xfId="2704"/>
    <cellStyle name="常规 3 2 3 2 4 3 3" xfId="2705"/>
    <cellStyle name="常规 5 2 2 7 4" xfId="2706"/>
    <cellStyle name="常规 9 5 3 7" xfId="2707"/>
    <cellStyle name="常规 2 3 3 2 6" xfId="2708"/>
    <cellStyle name="常规 3 2 5 3 3 3" xfId="2709"/>
    <cellStyle name="常规 2 4 6 2" xfId="2710"/>
    <cellStyle name="常规 6 2 4 2 2 3 3" xfId="2711"/>
    <cellStyle name="常规 8 3 2 9" xfId="2712"/>
    <cellStyle name="常规 2 2 2 2 2 6 2 4" xfId="2713"/>
    <cellStyle name="常规 9 4 3 2 2 2" xfId="2714"/>
    <cellStyle name="常规 4 8 2 3 3 2" xfId="2715"/>
    <cellStyle name="常规 3 8 4 3 2" xfId="2716"/>
    <cellStyle name="常规 5 2 5 3 5" xfId="2717"/>
    <cellStyle name="常规 7 2 2 2 7" xfId="2718"/>
    <cellStyle name="常规 6 2 3 5 6" xfId="2719"/>
    <cellStyle name="常规 5 4 3 2 3 3 2" xfId="2720"/>
    <cellStyle name="常规 7 2 2 3 2 2 3 2" xfId="2721"/>
    <cellStyle name="常规 9 4 2 2 6" xfId="2722"/>
    <cellStyle name="常规 8 3 3 7 2" xfId="2723"/>
    <cellStyle name="常规 40 5 3 3" xfId="2724"/>
    <cellStyle name="常规 5 8 2" xfId="2725"/>
    <cellStyle name="常规 11 2 2 3 2 2 3 3" xfId="2726"/>
    <cellStyle name="常规 5 2 2 5 3" xfId="2727"/>
    <cellStyle name="常规 13 2 9 4 2" xfId="2728"/>
    <cellStyle name="常规 2 3 4 2 6" xfId="2729"/>
    <cellStyle name="常规 9 2 3 2 4 5" xfId="2730"/>
    <cellStyle name="常规 7 3 2 3 2 2 2" xfId="2731"/>
    <cellStyle name="常规 8 3 2" xfId="2732"/>
    <cellStyle name="常规 5 2 2 3 9" xfId="2733"/>
    <cellStyle name="常规 10 2 3 5 6" xfId="2734"/>
    <cellStyle name="常规 5 5 4 2 3" xfId="2735"/>
    <cellStyle name="常规 4 2 5 2 3 4" xfId="2736"/>
    <cellStyle name="常规 9 4 3 4" xfId="2737"/>
    <cellStyle name="常规 2 3 2 2 3" xfId="2738"/>
    <cellStyle name="常规 5 2 6 2 3 2" xfId="2739"/>
    <cellStyle name="常规 4 2 2 2 6 2" xfId="2740"/>
    <cellStyle name="常规 6 3 2 3 5" xfId="2741"/>
    <cellStyle name="常规 4 3 2 2 2 3 3" xfId="2742"/>
    <cellStyle name="常规 48 2 5" xfId="2743"/>
    <cellStyle name="常规 53 2 5" xfId="2744"/>
    <cellStyle name="常规 5 2 2 2 3 2 6" xfId="2745"/>
    <cellStyle name="常规 40 3 3 4" xfId="2746"/>
    <cellStyle name="常规 6" xfId="2747"/>
    <cellStyle name="常规 58 4 3" xfId="2748"/>
    <cellStyle name="常规 42 5" xfId="2749"/>
    <cellStyle name="常规 4 3 5 2 2 3" xfId="2750"/>
    <cellStyle name="常规 7 2 8 2 3" xfId="2751"/>
    <cellStyle name="常规 4 8 2 6" xfId="2752"/>
    <cellStyle name="常规 5 2 3 4 6" xfId="2753"/>
    <cellStyle name="常规 6 3 2 3 4 2" xfId="2754"/>
    <cellStyle name="常规 48 2 4 2" xfId="2755"/>
    <cellStyle name="常规 53 2 4 2" xfId="2756"/>
    <cellStyle name="常规 9 4 2 4" xfId="2757"/>
    <cellStyle name="常规 7 2 3 2 4 3 4 2" xfId="2758"/>
    <cellStyle name="常规 6 2 2 3 4 2 3 3 2" xfId="2759"/>
    <cellStyle name="常规 3 2 4 2 2 6" xfId="2760"/>
    <cellStyle name="常规 5 2 6 2 2 2" xfId="2761"/>
    <cellStyle name="常规 11 3 2 4 7 2" xfId="2762"/>
    <cellStyle name="常规 6 2 3 3 4" xfId="2763"/>
    <cellStyle name="常规 9 2 2 4 7 2" xfId="2764"/>
    <cellStyle name="常规 9 2 2 2 4 2 5" xfId="2765"/>
    <cellStyle name="常规 10 2 6 4 3" xfId="2766"/>
    <cellStyle name="常规 3 8 7 2" xfId="2767"/>
    <cellStyle name="常规 54 3 2 3 2" xfId="2768"/>
    <cellStyle name="常规 49 3 2 3 2" xfId="2769"/>
    <cellStyle name="常规 6 3 3 4 2 3 2" xfId="2770"/>
    <cellStyle name="常规 41 2 6 2" xfId="2771"/>
    <cellStyle name="常规 58 4 2" xfId="2772"/>
    <cellStyle name="常规 6 2 3 4" xfId="2773"/>
    <cellStyle name="常规 55 3 2 3 2" xfId="2774"/>
    <cellStyle name="常规 10 2 3 6 5" xfId="2775"/>
    <cellStyle name="常规 6 2 3 2 5 4" xfId="2776"/>
    <cellStyle name="常规 10 2 4 4 2 3" xfId="2777"/>
    <cellStyle name="常规 10 5 2 2 6" xfId="2778"/>
    <cellStyle name="常规 6 4 5 5" xfId="2779"/>
    <cellStyle name="常规 5 2 3 2 5 3" xfId="2780"/>
    <cellStyle name="常规 4 2 2 2 5 5" xfId="2781"/>
    <cellStyle name="常规 13 2 2 5" xfId="2782"/>
    <cellStyle name="常规 2 2 2 2 3 2 4" xfId="2783"/>
    <cellStyle name="常规 13 2 2 3 3 2 3 2" xfId="2784"/>
    <cellStyle name="常规 40 8 3 2" xfId="2785"/>
    <cellStyle name="常规 2 2 2 3 3 2 6 2" xfId="2786"/>
    <cellStyle name="常规 6 7 3 4" xfId="2787"/>
    <cellStyle name="常规 5 2 3 5 3 2" xfId="2788"/>
    <cellStyle name="常规 4 2 2 5 3 4" xfId="2789"/>
    <cellStyle name="常规 2 2 2 2 2 5 5" xfId="2790"/>
    <cellStyle name="常规 8 2 2 3 4 7 2" xfId="2791"/>
    <cellStyle name="常规 4 5 3 2 4" xfId="2792"/>
    <cellStyle name="常规 7 5 2 4" xfId="2793"/>
    <cellStyle name="常规 3 2 2 3 2 6" xfId="2794"/>
    <cellStyle name="常规 5 2 4 3 2 2" xfId="2795"/>
    <cellStyle name="常规 9 2 5 2 3" xfId="2796"/>
    <cellStyle name="常规 2 2 2 2 8 5" xfId="2797"/>
    <cellStyle name="常规 4 2 7 2 2 4 2" xfId="2798"/>
    <cellStyle name="常规 27 2 2 2 2 3 3" xfId="2799"/>
    <cellStyle name="常规 5 2 4 7 3 2" xfId="2800"/>
    <cellStyle name="常规 8 2 2 2 2 2 2 3" xfId="2801"/>
    <cellStyle name="常规 6 3 3 2 7 2" xfId="2802"/>
    <cellStyle name="常规 4 9 2 2 4 2" xfId="2803"/>
    <cellStyle name="常规 2 2 3 5 3 3" xfId="2804"/>
    <cellStyle name="常规 13 2 2 3 4 4 3" xfId="2805"/>
    <cellStyle name="常规 5 2 2 2 5 2 3" xfId="2806"/>
    <cellStyle name="常规 9 4 2 2 4" xfId="2807"/>
    <cellStyle name="常规 5 2 5 4 3 4 2" xfId="2808"/>
    <cellStyle name="常规 3 3 5 2 4" xfId="2809"/>
    <cellStyle name="常规 9 2 2 2 4 4 2" xfId="2810"/>
    <cellStyle name="常规 3 2 6 6" xfId="2811"/>
    <cellStyle name="常规 3 3 2 2 2 2 3" xfId="2812"/>
    <cellStyle name="常规 10 2 5" xfId="2813"/>
    <cellStyle name="常规 6 2 4 3 5" xfId="2814"/>
    <cellStyle name="常规 7 4 4 2 3 3 2" xfId="2815"/>
    <cellStyle name="常规 4 9 2 3" xfId="2816"/>
    <cellStyle name="常规 10 2 4 5 5" xfId="2817"/>
    <cellStyle name="常规 27 3 4 5 2" xfId="2818"/>
    <cellStyle name="常规 2 4 4 3 2" xfId="2819"/>
    <cellStyle name="常规 13 2 4 4 2 3" xfId="2820"/>
    <cellStyle name="常规 5 2 3 2 2 3 4 2" xfId="2821"/>
    <cellStyle name="常规 12 2 3 4 2 5" xfId="2822"/>
    <cellStyle name="常规 11 3 6" xfId="2823"/>
    <cellStyle name="常规 6 2 5 4 6" xfId="2824"/>
    <cellStyle name="常规 7 2 4 5 2 3" xfId="2825"/>
    <cellStyle name="常规 7 2 3 5 6" xfId="2826"/>
    <cellStyle name="常规 5 4 4 2 3 3 2" xfId="2827"/>
    <cellStyle name="常规 13 3 4 2 3 3" xfId="2828"/>
    <cellStyle name="常规 3 4 2 4 2" xfId="2829"/>
    <cellStyle name="常规 9 5 3 2 2 2" xfId="2830"/>
    <cellStyle name="常规 3 2 2 2 2 2 3 3 2" xfId="2831"/>
    <cellStyle name="常规 3 2 5 4 3 4" xfId="2832"/>
    <cellStyle name="常规 6 2 5 3 5" xfId="2833"/>
    <cellStyle name="常规 11 2 5" xfId="2834"/>
    <cellStyle name="常规 4 8 4 3 2" xfId="2835"/>
    <cellStyle name="常规 47 2" xfId="2836"/>
    <cellStyle name="常规 52 2" xfId="2837"/>
    <cellStyle name="常规 2 2 5 7 3 2" xfId="2838"/>
    <cellStyle name="常规 8 2 2 2 7" xfId="2839"/>
    <cellStyle name="常规 4 9 2 5" xfId="2840"/>
    <cellStyle name="常规 12 2 2 4 3 4 2" xfId="2841"/>
    <cellStyle name="常规 2 2 2 2 5" xfId="2842"/>
    <cellStyle name="常规 8 4 3 6" xfId="2843"/>
    <cellStyle name="常规 5 2 5 2 3 4" xfId="2844"/>
    <cellStyle name="常规 8 2 2 3 6 3" xfId="2845"/>
    <cellStyle name="常规 5 4 4 2 5" xfId="2846"/>
    <cellStyle name="常规 3 2 2 3 5 2 4 2" xfId="2847"/>
    <cellStyle name="常规 13 2 3 5 2 2" xfId="2848"/>
    <cellStyle name="常规 9 7 4 2" xfId="2849"/>
    <cellStyle name="常规 12 2 2 5 2 4" xfId="2850"/>
    <cellStyle name="常规 3 4 7" xfId="2851"/>
    <cellStyle name="常规 10 2 2 2 2 3 4 2" xfId="2852"/>
    <cellStyle name="常规 8 7 2 2 3" xfId="2853"/>
    <cellStyle name="常规 40 3 2 3" xfId="2854"/>
    <cellStyle name="常规 12 2 3 2 3 4 3 2" xfId="2855"/>
    <cellStyle name="常规 8 2 4 3 2 3 2" xfId="2856"/>
    <cellStyle name="常规 6 2 2 3 2 7 2" xfId="2857"/>
    <cellStyle name="常规 4 9 3 2" xfId="2858"/>
    <cellStyle name="常规 13 2 6 3 4" xfId="2859"/>
    <cellStyle name="常规 9 3 2 9" xfId="2860"/>
    <cellStyle name="常规 13 2 3 2 2 2 2 2" xfId="2861"/>
    <cellStyle name="常规 9 4 4 2 2 2" xfId="2862"/>
    <cellStyle name="常规 7 2 2 3 2 3 3" xfId="2863"/>
    <cellStyle name="常规 8 3 4 7" xfId="2864"/>
    <cellStyle name="常规 4 2 4 2 2 2 4 2" xfId="2865"/>
    <cellStyle name="常规 4 6 2 2 2 4 2" xfId="2866"/>
    <cellStyle name="常规 4 2 4 5 3 2" xfId="2867"/>
    <cellStyle name="常规 3 2 3 5 3 4" xfId="2868"/>
    <cellStyle name="常规 8 7 3 2" xfId="2869"/>
    <cellStyle name="常规 11 3 2 4 3" xfId="2870"/>
    <cellStyle name="常规 13 3 5 2" xfId="2871"/>
    <cellStyle name="常规 30 3" xfId="2872"/>
    <cellStyle name="常规 25 3" xfId="2873"/>
    <cellStyle name="常规 4 2 10 2" xfId="2874"/>
    <cellStyle name="常规 2 3 2 3 2 6 2" xfId="2875"/>
    <cellStyle name="常规 8 4 2 2 4" xfId="2876"/>
    <cellStyle name="常规 4 6 2 2 2 4" xfId="2877"/>
    <cellStyle name="常规 2 2 2 2 2 6 4" xfId="2878"/>
    <cellStyle name="常规 4 2 4 2 2 2 4" xfId="2879"/>
    <cellStyle name="常规 10 2 2 4 2 2 3" xfId="2880"/>
    <cellStyle name="常规 13 2 2 4 2 4" xfId="2881"/>
    <cellStyle name="常规 5 2 5 4 4 2" xfId="2882"/>
    <cellStyle name="常规 2 2 4 3 3" xfId="2883"/>
    <cellStyle name="常规 6 2 10 3" xfId="2884"/>
    <cellStyle name="常规 42 2 3 3 2" xfId="2885"/>
    <cellStyle name="常规 3 2 2 3 4 2" xfId="2886"/>
    <cellStyle name="常规 2 11 2 4 2" xfId="2887"/>
    <cellStyle name="常规 5 2 3 2 3 7 2" xfId="2888"/>
    <cellStyle name="常规 9 2 2 2 2 7" xfId="2889"/>
    <cellStyle name="常规 3 10 2 2" xfId="2890"/>
    <cellStyle name="常规 27 2 2 3" xfId="2891"/>
    <cellStyle name="常规 4 2 2 3 5 2 4 2" xfId="2892"/>
    <cellStyle name="常规 27 2 2 6 3 2" xfId="2893"/>
    <cellStyle name="常规 6 5 4 5" xfId="2894"/>
    <cellStyle name="常规 5 2 3 3 4 3" xfId="2895"/>
    <cellStyle name="常规 4 2 2 3 4 5" xfId="2896"/>
    <cellStyle name="常规 4 9 3 4" xfId="2897"/>
    <cellStyle name="常规 54 5 2" xfId="2898"/>
    <cellStyle name="常规 49 5 2" xfId="2899"/>
    <cellStyle name="常规 6 3 3 6 2" xfId="2900"/>
    <cellStyle name="常规 4 9 7" xfId="2901"/>
    <cellStyle name="常规 6 3 4 7 2" xfId="2902"/>
    <cellStyle name="常规 4 2 3 2 3 2 6" xfId="2903"/>
    <cellStyle name="常规 6 3 5 2 2" xfId="2904"/>
    <cellStyle name="常规 4 4 3 7" xfId="2905"/>
    <cellStyle name="常规 4 2 2 3 7" xfId="2906"/>
    <cellStyle name="常规 8 2 2 6 6 2" xfId="2907"/>
    <cellStyle name="常规 4 3 3" xfId="2908"/>
    <cellStyle name="常规 5 5" xfId="2909"/>
    <cellStyle name="常规 3 2 3 3 4 3" xfId="2910"/>
    <cellStyle name="常规 8 2 3 6 5" xfId="2911"/>
    <cellStyle name="常规 6 8 2 6 2" xfId="2912"/>
    <cellStyle name="常规 5 2 3 6 2 4 2" xfId="2913"/>
    <cellStyle name="常规 10 5 2 2 2" xfId="2914"/>
    <cellStyle name="常规 9 2 2 3 2 2 3 2" xfId="2915"/>
    <cellStyle name="常规 47 2 2 2" xfId="2916"/>
    <cellStyle name="常规 52 2 2 2" xfId="2917"/>
    <cellStyle name="常规 5 2 5 7 3" xfId="2918"/>
    <cellStyle name="常规 9 4 4 2 6 2" xfId="2919"/>
    <cellStyle name="常规 13 2 3 2 2 2 6 2" xfId="2920"/>
    <cellStyle name="常规 3 2 2 3 5 2 3" xfId="2921"/>
    <cellStyle name="常规 4 2 2 2 3 2 3 3" xfId="2922"/>
    <cellStyle name="常规 5 2 2" xfId="2923"/>
    <cellStyle name="常规 6 2 2 3 3" xfId="2924"/>
    <cellStyle name="常规 9 2 6 2 6 2" xfId="2925"/>
    <cellStyle name="常规 11 5 4 2 3" xfId="2926"/>
    <cellStyle name="常规 3 10" xfId="2927"/>
    <cellStyle name="常规 9 2 5 4 2 2 4" xfId="2928"/>
    <cellStyle name="常规 2 2 11 2" xfId="2929"/>
    <cellStyle name="常规 5 2 2 2 4 3 2" xfId="2930"/>
    <cellStyle name="常规 8 2 2 5 2 2 2" xfId="2931"/>
    <cellStyle name="常规 11 2 2 3 5 2 3" xfId="2932"/>
    <cellStyle name="常规 43 5 3" xfId="2933"/>
    <cellStyle name="常规 5 2 2 2 5" xfId="2934"/>
    <cellStyle name="常规 3 9 3 2" xfId="2935"/>
    <cellStyle name="常规 13 2 4 3 2 2 4" xfId="2936"/>
    <cellStyle name="常规 11 2 2 2 5 2 4 2" xfId="2937"/>
    <cellStyle name="常规 12 3 2 3 2 2" xfId="2938"/>
    <cellStyle name="常规 8 2 2 3 2 2 6 2" xfId="2939"/>
    <cellStyle name="常规 9 2 2 6 2" xfId="2940"/>
    <cellStyle name="常规 5 2 2 2 2 2 3 3" xfId="2941"/>
    <cellStyle name="常规 6 2 3 2 3 2 2 2" xfId="2942"/>
    <cellStyle name="常规 12 2 2 8 3" xfId="2943"/>
    <cellStyle name="常规 12 2 5 4 2 6" xfId="2944"/>
    <cellStyle name="常规 43 2 2 5 2" xfId="2945"/>
    <cellStyle name="常规 46 5" xfId="2946"/>
    <cellStyle name="常规 51 5" xfId="2947"/>
    <cellStyle name="常规 3 2 5 5 2 3" xfId="2948"/>
    <cellStyle name="常规 9 2 2 5 3" xfId="2949"/>
    <cellStyle name="常规 5 2 2 2 2 2 2 4" xfId="2950"/>
    <cellStyle name="常规 12 2 2 7 4" xfId="2951"/>
    <cellStyle name="常规 11 2 3 4 2 5" xfId="2952"/>
    <cellStyle name="常规 40 2 4 2 2" xfId="2953"/>
    <cellStyle name="常规 5 2 2 2 2 3 4 2" xfId="2954"/>
    <cellStyle name="常规 5 3 3 4 3" xfId="2955"/>
    <cellStyle name="常规 40 4 2" xfId="2956"/>
    <cellStyle name="常规 12 2 3 2 2 6 2" xfId="2957"/>
    <cellStyle name="常规 5 2 3 2 3 2 2 4 2" xfId="2958"/>
    <cellStyle name="常规 3 3 2 9" xfId="2959"/>
    <cellStyle name="常规 8 2 5 4 2 3 3" xfId="2960"/>
    <cellStyle name="百分比 4 2 3 4 2" xfId="2961"/>
    <cellStyle name="常规 5 4 5 4" xfId="2962"/>
    <cellStyle name="常规 10 4 2 2 5" xfId="2963"/>
    <cellStyle name="常规 5 2 2 2 5 2" xfId="2964"/>
    <cellStyle name="常规 8 2 3 5 7 2" xfId="2965"/>
    <cellStyle name="常规 8 2 5 4 2 2 4" xfId="2966"/>
    <cellStyle name="常规 4 2 2 2 4 3 2" xfId="2967"/>
    <cellStyle name="常规 5 3 4 7" xfId="2968"/>
    <cellStyle name="常规 10 3 2 2 5" xfId="2969"/>
    <cellStyle name="常规 4 4 5 4" xfId="2970"/>
    <cellStyle name="常规 4 2 2 5 4" xfId="2971"/>
    <cellStyle name="常规 7 2 3 8" xfId="2972"/>
    <cellStyle name="常规 45 3 2 2" xfId="2973"/>
    <cellStyle name="常规 50 3 2 2" xfId="2974"/>
    <cellStyle name="常规 3 5 3 2 3" xfId="2975"/>
    <cellStyle name="常规 11 7 3" xfId="2976"/>
    <cellStyle name="常规 2 2 2 2 2 11" xfId="2977"/>
    <cellStyle name="常规 9 8 6 2" xfId="2978"/>
    <cellStyle name="常规 8 9" xfId="2979"/>
    <cellStyle name="常规 9 2 2 3 4 2 3" xfId="2980"/>
    <cellStyle name="常规 3 9 6" xfId="2981"/>
    <cellStyle name="常规 12 2 4 3 2 3 3 2" xfId="2982"/>
    <cellStyle name="常规 9 2 2 3 3 2 2 3" xfId="2983"/>
    <cellStyle name="常规 40 2 3 2 2 3 2" xfId="2984"/>
    <cellStyle name="常规 8 7 7 2" xfId="2985"/>
    <cellStyle name="常规 9 2 2 2 3 3 3" xfId="2986"/>
    <cellStyle name="常规 5 3 2 2 5" xfId="2987"/>
    <cellStyle name="常规 9 3 2 6 2" xfId="2988"/>
    <cellStyle name="常规 5 2 2 2 3 2 3 3" xfId="2989"/>
    <cellStyle name="常规 12 2 3 5 4 2" xfId="2990"/>
    <cellStyle name="常规 8 3 4 2 2 4" xfId="2991"/>
    <cellStyle name="常规 4 2 2 3 2 2 3 3 2" xfId="2992"/>
    <cellStyle name="常规 55 5 3" xfId="2993"/>
    <cellStyle name="常规 9 5 2 4 2" xfId="2994"/>
    <cellStyle name="常规 3 2 4 3 2 6 2" xfId="2995"/>
    <cellStyle name="常规 5 2 2 2 3 4 3" xfId="2996"/>
    <cellStyle name="常规 4 5 4 2 3 3 2" xfId="2997"/>
    <cellStyle name="百分比 2 7 2" xfId="2998"/>
    <cellStyle name="常规 6 2 9 4 2" xfId="2999"/>
    <cellStyle name="常规 20 3 2" xfId="3000"/>
    <cellStyle name="常规 4 2 3 4 2 3 3 2" xfId="3001"/>
    <cellStyle name="常规 4 3 2 2 4" xfId="3002"/>
    <cellStyle name="常规 7 6 2 3 3 2" xfId="3003"/>
    <cellStyle name="常规 5 4 2 4" xfId="3004"/>
    <cellStyle name="常规 5 2 2 2 2 2" xfId="3005"/>
    <cellStyle name="常规 3 3 2 4 4 3 2" xfId="3006"/>
    <cellStyle name="常规 5 2 2 2 7 3" xfId="3007"/>
    <cellStyle name="常规 3 2 2 3 4 3 4" xfId="3008"/>
    <cellStyle name="常规 2 4 5 2 4 2" xfId="3009"/>
    <cellStyle name="常规 10 4 2 2 2 4" xfId="3010"/>
    <cellStyle name="常规 4 3 3 2 6 2" xfId="3011"/>
    <cellStyle name="常规 5 2 5" xfId="3012"/>
    <cellStyle name="常规 58 6 2" xfId="3013"/>
    <cellStyle name="常规 8 5 3 3" xfId="3014"/>
    <cellStyle name="常规 2 2 3 2 2" xfId="3015"/>
    <cellStyle name="常规 2 2 2 3 3 7" xfId="3016"/>
    <cellStyle name="常规 4 2 4 3 3 3" xfId="3017"/>
    <cellStyle name="常规 10 6 6 2" xfId="3018"/>
    <cellStyle name="常规 9 2 2 3 11 2" xfId="3019"/>
    <cellStyle name="常规 55 2 3 3 2" xfId="3020"/>
    <cellStyle name="常规 7 2 6 3 2" xfId="3021"/>
    <cellStyle name="常规 6 7 7 2" xfId="3022"/>
    <cellStyle name="常规 2 2 5 4 4 3 2" xfId="3023"/>
    <cellStyle name="常规 7 3 2 4 2 2 2" xfId="3024"/>
    <cellStyle name="常规 2 2 3 2 4 2 2 3" xfId="3025"/>
    <cellStyle name="常规 4 2 4 3 7" xfId="3026"/>
    <cellStyle name="常规 3 7 2 3" xfId="3027"/>
    <cellStyle name="常规 3 11 2" xfId="3028"/>
    <cellStyle name="常规 7 2 5 2 4 3" xfId="3029"/>
    <cellStyle name="常规 5 2 3 2 4 7" xfId="3030"/>
    <cellStyle name="常规 7 2 5 2 4" xfId="3031"/>
    <cellStyle name="常规 27 2 2 7" xfId="3032"/>
    <cellStyle name="常规 3 10 2 6" xfId="3033"/>
    <cellStyle name="常规 3 7 2" xfId="3034"/>
    <cellStyle name="常规 3 3 5 2 5" xfId="3035"/>
    <cellStyle name="常规 12 3 3 2 3" xfId="3036"/>
    <cellStyle name="常规 58 4 3 2" xfId="3037"/>
    <cellStyle name="常规 11 2 2 2 3 3" xfId="3038"/>
    <cellStyle name="常规 3 2 6 7" xfId="3039"/>
    <cellStyle name="常规 3 3 2 2 2 2 4" xfId="3040"/>
    <cellStyle name="常规 4 2 5 5 2 3" xfId="3041"/>
    <cellStyle name="常规 27 2 2 2 6 2" xfId="3042"/>
    <cellStyle name="常规 3 2 2 4 4 3" xfId="3043"/>
    <cellStyle name="常规 5 2 3 5 3 4 2" xfId="3044"/>
    <cellStyle name="常规 8 2 7 7" xfId="3045"/>
    <cellStyle name="常规 2 2 2 2 2 5 7 2" xfId="3046"/>
    <cellStyle name="常规 10 4 3 2 2" xfId="3047"/>
    <cellStyle name="常规 8 3" xfId="3048"/>
    <cellStyle name="常规 7 3 2 3 2 2" xfId="3049"/>
    <cellStyle name="常规 47 2 2 4" xfId="3050"/>
    <cellStyle name="常规 52 2 2 4" xfId="3051"/>
    <cellStyle name="常规 46 3 2 3 2" xfId="3052"/>
    <cellStyle name="常规 51 3 2 3 2" xfId="3053"/>
    <cellStyle name="常规 7 2 6 2 2" xfId="3054"/>
    <cellStyle name="常规 9 2 2 3 2 9" xfId="3055"/>
    <cellStyle name="常规 47 2 3 3" xfId="3056"/>
    <cellStyle name="常规 52 2 3 3" xfId="3057"/>
    <cellStyle name="常规 5 10 3 2" xfId="3058"/>
    <cellStyle name="常规 27 3 2 5" xfId="3059"/>
    <cellStyle name="常规 3 11 2 4" xfId="3060"/>
    <cellStyle name="常规 2 7 2 3 2" xfId="3061"/>
    <cellStyle name="常规 13 2 7 2 2 3" xfId="3062"/>
    <cellStyle name="常规 5 2 2 2 5 3 3" xfId="3063"/>
    <cellStyle name="常规 27 4 4 3 2" xfId="3064"/>
    <cellStyle name="常规 3 3 4 2 3 3" xfId="3065"/>
    <cellStyle name="常规 9 2 7" xfId="3066"/>
    <cellStyle name="常规 13 2 7 2 3" xfId="3067"/>
    <cellStyle name="常规 8 3 5 2 2" xfId="3068"/>
    <cellStyle name="常规 2 2 5 5 6" xfId="3069"/>
    <cellStyle name="常规 5 2 3 5 7" xfId="3070"/>
    <cellStyle name="常规 13 4 3 7" xfId="3071"/>
    <cellStyle name="常规 5 2 2 3 4 3 2" xfId="3072"/>
    <cellStyle name="常规 7 2 8 5" xfId="3073"/>
    <cellStyle name="常规 4 2 3 5 2 2 4" xfId="3074"/>
    <cellStyle name="常规 3 2 6 3 4" xfId="3075"/>
    <cellStyle name="常规 8 5 4 7 2" xfId="3076"/>
    <cellStyle name="常规 3 10 3 4 2" xfId="3077"/>
    <cellStyle name="常规 7 2 5 3 2 2" xfId="3078"/>
    <cellStyle name="常规 5 2 3 3 2 6" xfId="3079"/>
    <cellStyle name="常规 10 2 2 4" xfId="3080"/>
    <cellStyle name="常规 6 2 4 3 2 4" xfId="3081"/>
    <cellStyle name="常规 7 2 2 2 8" xfId="3082"/>
    <cellStyle name="常规 4 2 2 3 2 2 2 4" xfId="3083"/>
    <cellStyle name="常规 7 5 3 2 2 2" xfId="3084"/>
    <cellStyle name="常规 6 5 2 2 2 4" xfId="3085"/>
    <cellStyle name="常规 5 3 8 3 2" xfId="3086"/>
    <cellStyle name="常规 3 3 3 4" xfId="3087"/>
    <cellStyle name="常规 2 2 2 4 4" xfId="3088"/>
    <cellStyle name="常规 13 2 2 2 3 5" xfId="3089"/>
    <cellStyle name="常规 8 4 5 5" xfId="3090"/>
    <cellStyle name="常规 7 5 2 3 4" xfId="3091"/>
    <cellStyle name="常规 7 2 2 5 2 2" xfId="3092"/>
    <cellStyle name="常规 5 2 2 4 2 3 2" xfId="3093"/>
    <cellStyle name="常规 13 3 2 2 3 2" xfId="3094"/>
    <cellStyle name="常规 11 7 2 2 3" xfId="3095"/>
    <cellStyle name="百分比 4 7 3 2" xfId="3096"/>
    <cellStyle name="常规 8 6" xfId="3097"/>
    <cellStyle name="常规 7 3 2 3 2 5" xfId="3098"/>
    <cellStyle name="常规 12 2 7 3 3" xfId="3099"/>
    <cellStyle name="常规 9 3 2 2 2 3" xfId="3100"/>
    <cellStyle name="常规 3 2 3 3 2 6 2" xfId="3101"/>
    <cellStyle name="常规 8 5 2 4 2" xfId="3102"/>
    <cellStyle name="常规 6 10 2" xfId="3103"/>
    <cellStyle name="常规 5 2 5 3 2 2 2" xfId="3104"/>
    <cellStyle name="常规 3 4 6 4 2" xfId="3105"/>
    <cellStyle name="常规 10 2 2 3 5 2" xfId="3106"/>
    <cellStyle name="常规 27 3 7" xfId="3107"/>
    <cellStyle name="常规 3 2 2 2 3 4 3" xfId="3108"/>
    <cellStyle name="常规 7 4 3 2 3" xfId="3109"/>
    <cellStyle name="常规 2 3 2" xfId="3110"/>
    <cellStyle name="常规 40 3 5 3" xfId="3111"/>
    <cellStyle name="常规 6 2 3 2 3 2 5" xfId="3112"/>
    <cellStyle name="常规 10 2 2" xfId="3113"/>
    <cellStyle name="常规 6 3 3 3 2 6 2" xfId="3114"/>
    <cellStyle name="常规 6 2 4 3 2" xfId="3115"/>
    <cellStyle name="常规 3 3 4 7" xfId="3116"/>
    <cellStyle name="常规 8 3 2 4 2 6" xfId="3117"/>
    <cellStyle name="常规 9 2 2 2 5 2 3" xfId="3118"/>
    <cellStyle name="常规 13 2 2 7 4 2" xfId="3119"/>
    <cellStyle name="常规 10 2 5 4 2 3 3" xfId="3120"/>
    <cellStyle name="常规 7 3 4 2 6 2" xfId="3121"/>
    <cellStyle name="常规 5 2 2 3 2 2 2 4 2" xfId="3122"/>
    <cellStyle name="常规 4 2 4 3 2 3 3" xfId="3123"/>
    <cellStyle name="常规 4 6 3 2 3 3" xfId="3124"/>
    <cellStyle name="常规 10 3 3 2 6 2" xfId="3125"/>
    <cellStyle name="常规 7 2 5 2 2 2 4" xfId="3126"/>
    <cellStyle name="常规 4 10 7" xfId="3127"/>
    <cellStyle name="常规 40 3 8 2" xfId="3128"/>
    <cellStyle name="常规 6 2 5 2 2" xfId="3129"/>
    <cellStyle name="常规 6 2 2 3 2 2 2 4 2" xfId="3130"/>
    <cellStyle name="常规 3 4 3 7" xfId="3131"/>
    <cellStyle name="常规 11 3 2 5" xfId="3132"/>
    <cellStyle name="常规 6 2 5 4 2 5" xfId="3133"/>
    <cellStyle name="常规 7 3 2 2 2 2 4 2" xfId="3134"/>
    <cellStyle name="常规 31" xfId="3135"/>
    <cellStyle name="常规 26" xfId="3136"/>
    <cellStyle name="常规 10 5 4 3 4 2" xfId="3137"/>
    <cellStyle name="常规 6 6 6 3 2" xfId="3138"/>
    <cellStyle name="常规 11 2 4 3" xfId="3139"/>
    <cellStyle name="常规 6 2 5 3 4 3" xfId="3140"/>
    <cellStyle name="常规 7 2 2 2 4 3 3" xfId="3141"/>
    <cellStyle name="常规 6 2 2 2 4 2 3 2" xfId="3142"/>
    <cellStyle name="常规 5 2 2 3 5" xfId="3143"/>
    <cellStyle name="常规 46 3 4" xfId="3144"/>
    <cellStyle name="常规 51 3 4" xfId="3145"/>
    <cellStyle name="常规 9 4 3 4 3 2" xfId="3146"/>
    <cellStyle name="常规 2 2 3 2 8" xfId="3147"/>
    <cellStyle name="常规 3 9 7 2" xfId="3148"/>
    <cellStyle name="常规 10 2 7 4 3" xfId="3149"/>
    <cellStyle name="常规 5 2 6 2 6" xfId="3150"/>
    <cellStyle name="常规 10 2 6 2 3 3" xfId="3151"/>
    <cellStyle name="常规 9 3 6 2 4" xfId="3152"/>
    <cellStyle name="常规 12 2 2 3 6 4" xfId="3153"/>
    <cellStyle name="常规 2 2 2 2 3 3 2 6 2" xfId="3154"/>
    <cellStyle name="常规 12 2 4 5 6" xfId="3155"/>
    <cellStyle name="常规 13 2 3 3 6 2" xfId="3156"/>
    <cellStyle name="常规 44 5 3" xfId="3157"/>
    <cellStyle name="常规 9 2 2 5 2 2" xfId="3158"/>
    <cellStyle name="常规 40 2 4 4" xfId="3159"/>
    <cellStyle name="常规 9 2 5 6 2" xfId="3160"/>
    <cellStyle name="常规 9 2 4 3 2 2" xfId="3161"/>
    <cellStyle name="常规 11 2 7 3 4" xfId="3162"/>
    <cellStyle name="常规 12 8 4 3" xfId="3163"/>
    <cellStyle name="常规 9 2 3 2 4 2 2 4 2" xfId="3164"/>
    <cellStyle name="常规 7 2 2 3 2 6" xfId="3165"/>
    <cellStyle name="常规 5 2 2 3 5 2 3" xfId="3166"/>
    <cellStyle name="常规 5 2 2 3 4 5" xfId="3167"/>
    <cellStyle name="常规 5 5 4 7" xfId="3168"/>
    <cellStyle name="常规 5 2 6 3 2" xfId="3169"/>
    <cellStyle name="常规 9 2 3 6 2 4" xfId="3170"/>
    <cellStyle name="常规 6 2 5 2 2 6 2" xfId="3171"/>
    <cellStyle name="常规 3 6 2 2 3 3 2" xfId="3172"/>
    <cellStyle name="常规 46 2 2 2 3 2" xfId="3173"/>
    <cellStyle name="常规 51 2 2 2 3 2" xfId="3174"/>
    <cellStyle name="常规 3 6 3 2 2 2" xfId="3175"/>
    <cellStyle name="常规 6 2 3 3 2 3 2" xfId="3176"/>
    <cellStyle name="常规 5 3 5" xfId="3177"/>
    <cellStyle name="常规 7 2 4 5 2" xfId="3178"/>
    <cellStyle name="常规 5 2 2 6 2 3" xfId="3179"/>
    <cellStyle name="常规 5 3 6" xfId="3180"/>
    <cellStyle name="常规 3 6 3 2 2 3" xfId="3181"/>
    <cellStyle name="常规 11 3 2 6 3" xfId="3182"/>
    <cellStyle name="常规 13 3 7 2" xfId="3183"/>
    <cellStyle name="常规 32 3" xfId="3184"/>
    <cellStyle name="常规 27 3" xfId="3185"/>
    <cellStyle name="常规 5 3 5 2 4" xfId="3186"/>
    <cellStyle name="常规 5 3 2 5 2 2" xfId="3187"/>
    <cellStyle name="常规 12 2 2 2 4 4 2" xfId="3188"/>
    <cellStyle name="常规 11 2 2 3 6 4" xfId="3189"/>
    <cellStyle name="常规 45 2 2 2" xfId="3190"/>
    <cellStyle name="常规 50 2 2 2" xfId="3191"/>
    <cellStyle name="常规 5 4 2 3" xfId="3192"/>
    <cellStyle name="常规 3 4 3 2 3 3" xfId="3193"/>
    <cellStyle name="常规 6 2 3 2 3 2 6 2" xfId="3194"/>
    <cellStyle name="常规 9 3 2 3 4 3 2" xfId="3195"/>
    <cellStyle name="常规 3 2 5 8" xfId="3196"/>
    <cellStyle name="常规 6 2 4 2 7" xfId="3197"/>
    <cellStyle name="常规 4 2 2 3 3 2 5" xfId="3198"/>
    <cellStyle name="常规 47 3" xfId="3199"/>
    <cellStyle name="常规 52 3" xfId="3200"/>
    <cellStyle name="常规 5 5 3 2 4" xfId="3201"/>
    <cellStyle name="常规 3 3 2 3 2 6" xfId="3202"/>
    <cellStyle name="常规 13 2 3 5 2" xfId="3203"/>
    <cellStyle name="常规 2 2 2 2 3 3 4 2" xfId="3204"/>
    <cellStyle name="常规 9 7 4" xfId="3205"/>
    <cellStyle name="常规 3 3 3 2 6" xfId="3206"/>
    <cellStyle name="常规 58 2 3 3" xfId="3207"/>
    <cellStyle name="常规 2 2 3 2 3 3 2" xfId="3208"/>
    <cellStyle name="常规 8 5 3 4 3 2" xfId="3209"/>
    <cellStyle name="常规 13 2 3 3 2 5" xfId="3210"/>
    <cellStyle name="常规 2 3 3 3 4" xfId="3211"/>
    <cellStyle name="常规 5 2 4 2 2 2 4 2" xfId="3212"/>
    <cellStyle name="常规 9 5 4 5" xfId="3213"/>
    <cellStyle name="常规 8 2 7 3 3" xfId="3214"/>
    <cellStyle name="常规 9 16" xfId="3215"/>
    <cellStyle name="常规 6 2 4 2 2 3 3 2" xfId="3216"/>
    <cellStyle name="常规 12 9 6 2" xfId="3217"/>
    <cellStyle name="常规 8 2 2 2 3 3 2" xfId="3218"/>
    <cellStyle name="常规 27 2 2 3 3 3" xfId="3219"/>
    <cellStyle name="常规 8 4 4 2 2 2" xfId="3220"/>
    <cellStyle name="常规 4 2 3 2 3 2 2 4" xfId="3221"/>
    <cellStyle name="常规 13 2 2 2 2 2 2 2" xfId="3222"/>
    <cellStyle name="常规 5 2 2 8 3 2" xfId="3223"/>
    <cellStyle name="常规 9 4 5 6" xfId="3224"/>
    <cellStyle name="常规 13 2 3 2 3 6" xfId="3225"/>
    <cellStyle name="常规 2 3 2 4 5" xfId="3226"/>
    <cellStyle name="常规 7 4 5 2 4 2" xfId="3227"/>
    <cellStyle name="常规 7 3 4 2 3 3 2" xfId="3228"/>
    <cellStyle name="常规 12 2 6" xfId="3229"/>
    <cellStyle name="常规 12 5 2 3 4 2" xfId="3230"/>
    <cellStyle name="常规 5 2 3 2 2 4 3 2" xfId="3231"/>
    <cellStyle name="常规 2 4 5 2 2" xfId="3232"/>
    <cellStyle name="常规 4 16" xfId="3233"/>
    <cellStyle name="常规 3 4 9" xfId="3234"/>
    <cellStyle name="常规 10 2 2 5 2 3 3 2" xfId="3235"/>
    <cellStyle name="常规 4 10 3 4" xfId="3236"/>
    <cellStyle name="常规 3 2 2 3 6" xfId="3237"/>
    <cellStyle name="常规 27 2 2 2 2 3" xfId="3238"/>
    <cellStyle name="常规 13 2 2 2 4 2 3 3 2" xfId="3239"/>
    <cellStyle name="百分比 3 4 3 4 2" xfId="3240"/>
    <cellStyle name="常规 3 2 3 5 3 3" xfId="3241"/>
    <cellStyle name="百分比 2 4 4 3 2" xfId="3242"/>
    <cellStyle name="常规 55 2 2 2 3" xfId="3243"/>
    <cellStyle name="常规 12 2 3 3" xfId="3244"/>
    <cellStyle name="常规 8 4 2 4 3 2" xfId="3245"/>
    <cellStyle name="常规 8 5 3 7" xfId="3246"/>
    <cellStyle name="常规 2 2 3 2 6" xfId="3247"/>
    <cellStyle name="常规 5 2 3 2 2 3 2" xfId="3248"/>
    <cellStyle name="常规 4 2 3" xfId="3249"/>
    <cellStyle name="常规 2 6 3 3 3" xfId="3250"/>
    <cellStyle name="常规 2 2 3 2 2 2 2 2" xfId="3251"/>
    <cellStyle name="常规 40 3 3 2 5" xfId="3252"/>
    <cellStyle name="常规 6 2 4 2 2 2" xfId="3253"/>
    <cellStyle name="常规 4 2 2 2 2 6" xfId="3254"/>
    <cellStyle name="常规 13 2 2 4 2 3 3 2" xfId="3255"/>
    <cellStyle name="常规 2 2 4 3 2 3 2" xfId="3256"/>
    <cellStyle name="常规 6 4 2 6" xfId="3257"/>
    <cellStyle name="常规 5 2 3 2 2 4" xfId="3258"/>
    <cellStyle name="常规 27 2 2 8" xfId="3259"/>
    <cellStyle name="常规 10 2 2 3 3 2 2 2" xfId="3260"/>
    <cellStyle name="常规 3 7 3" xfId="3261"/>
    <cellStyle name="常规 3 2 3 2 4 3 4" xfId="3262"/>
    <cellStyle name="常规 6 2 6 5" xfId="3263"/>
    <cellStyle name="常规 12 4" xfId="3264"/>
    <cellStyle name="常规 7 2 2 2 4 3 2" xfId="3265"/>
    <cellStyle name="常规 4 2 5 2 3 2" xfId="3266"/>
    <cellStyle name="常规 2 2 3 2 3 6" xfId="3267"/>
    <cellStyle name="常规 44 5 2" xfId="3268"/>
    <cellStyle name="常规 4 5 3 2 2 3" xfId="3269"/>
    <cellStyle name="常规 13 9 2" xfId="3270"/>
    <cellStyle name="常规 7 5 2 2 3" xfId="3271"/>
    <cellStyle name="常规 3 2 2 3 2 4 3" xfId="3272"/>
    <cellStyle name="常规 8 2 4 2 4 2" xfId="3273"/>
    <cellStyle name="常规 6 2 2 2 4 6" xfId="3274"/>
    <cellStyle name="常规 4 2 7 4 3 2" xfId="3275"/>
    <cellStyle name="常规 7 2 7 3" xfId="3276"/>
    <cellStyle name="常规 3 2 2 5 2 3 2" xfId="3277"/>
    <cellStyle name="常规 6 4 2 2 5" xfId="3278"/>
    <cellStyle name="常规 4 3 2 3 2 2 3" xfId="3279"/>
    <cellStyle name="常规 3 9 2 6" xfId="3280"/>
    <cellStyle name="常规 6 3 2 5 2 3" xfId="3281"/>
    <cellStyle name="常规 4 2 3 3 4 3 2" xfId="3282"/>
    <cellStyle name="常规 4 2 2 3 3 4 3" xfId="3283"/>
    <cellStyle name="常规 3 5 3 2" xfId="3284"/>
    <cellStyle name="常规 11 7" xfId="3285"/>
    <cellStyle name="常规 6 2 5 8" xfId="3286"/>
    <cellStyle name="常规 2 6 3 2 3 3 2" xfId="3287"/>
    <cellStyle name="常规 12 2 6 2 2 2" xfId="3288"/>
    <cellStyle name="常规 10 2 4 2 2 6" xfId="3289"/>
    <cellStyle name="常规 2 9 2 2" xfId="3290"/>
    <cellStyle name="常规 4 10 6" xfId="3291"/>
    <cellStyle name="常规 3 4 3 6" xfId="3292"/>
    <cellStyle name="常规 7 4 4 7 2" xfId="3293"/>
    <cellStyle name="常规 4 2 3 2 4 7 2" xfId="3294"/>
    <cellStyle name="常规 6 2 5 2 4 3 2" xfId="3295"/>
    <cellStyle name="常规 12 2 3 3 2 2" xfId="3296"/>
    <cellStyle name="常规 8 2 2 2 3 2 6 2" xfId="3297"/>
    <cellStyle name="常规 5 4 2 5" xfId="3298"/>
    <cellStyle name="常规 5 2 2 2 2 3" xfId="3299"/>
    <cellStyle name="常规 4 3 2 2 5" xfId="3300"/>
    <cellStyle name="常规 4 2 4 2 4 3" xfId="3301"/>
    <cellStyle name="常规 10 2 2 3 5 3 2" xfId="3302"/>
    <cellStyle name="常规 27 3 8 2" xfId="3303"/>
    <cellStyle name="常规 9 2 3 2 2 2 3 2" xfId="3304"/>
    <cellStyle name="常规 2 2 2 2 2 5 2 6 2" xfId="3305"/>
    <cellStyle name="常规 2 6 2 2 5" xfId="3306"/>
    <cellStyle name="常规 10 3 2 2 2 3 3 2" xfId="3307"/>
    <cellStyle name="常规 7 2 9 4" xfId="3308"/>
    <cellStyle name="常规 4 2 3 5 2 3 3" xfId="3309"/>
    <cellStyle name="常规 11 2 6 2 6" xfId="3310"/>
    <cellStyle name="常规 2 2 2 2 2 3 4 3 2" xfId="3311"/>
    <cellStyle name="常规 6 2 2 2 4 2 2 4 2" xfId="3312"/>
    <cellStyle name="常规 5 2 3 2 3 4 3" xfId="3313"/>
    <cellStyle name="常规 13 2 3 3 4" xfId="3314"/>
    <cellStyle name="常规 9 5 6" xfId="3315"/>
    <cellStyle name="常规 2 2 2 2 3 3 2 4" xfId="3316"/>
    <cellStyle name="常规 3 3 4 2 6 2" xfId="3317"/>
    <cellStyle name="常规 46 2" xfId="3318"/>
    <cellStyle name="常规 51 2" xfId="3319"/>
    <cellStyle name="百分比 2 4 4 2" xfId="3320"/>
    <cellStyle name="常规 6 3 2 4 2 2" xfId="3321"/>
    <cellStyle name="常规 48 3 2 2" xfId="3322"/>
    <cellStyle name="常规 53 3 2 2" xfId="3323"/>
    <cellStyle name="常规 5 2 4 2 6" xfId="3324"/>
    <cellStyle name="常规 3 5 4 2 2 4 2" xfId="3325"/>
    <cellStyle name="常规 5 3 5 7 2" xfId="3326"/>
    <cellStyle name="常规 5 2 2 2 3 2 2 4" xfId="3327"/>
    <cellStyle name="常规 9 3 2 5 3" xfId="3328"/>
    <cellStyle name="常规 4 2 2 2 4 2 6" xfId="3329"/>
    <cellStyle name="常规 3 3 2 6 4" xfId="3330"/>
    <cellStyle name="常规 6 2 5 2 3" xfId="3331"/>
    <cellStyle name="常规 2 2 4 4 2 4" xfId="3332"/>
    <cellStyle name="常规 8 2 2 2 3 3 4 2" xfId="3333"/>
    <cellStyle name="常规 6 2 3 2 3 3 3" xfId="3334"/>
    <cellStyle name="常规 10 3 4 4" xfId="3335"/>
    <cellStyle name="常规 27 2 4 2 2 3 2" xfId="3336"/>
    <cellStyle name="常规 7 8 3" xfId="3337"/>
    <cellStyle name="常规 40 5 2 5 2" xfId="3338"/>
    <cellStyle name="常规 4 2 3 6 3" xfId="3339"/>
    <cellStyle name="常规 9 2 3 5 3 3" xfId="3340"/>
    <cellStyle name="常规 9 2 2 2 2 9 2" xfId="3341"/>
    <cellStyle name="常规 7 2 5 2 2 2" xfId="3342"/>
    <cellStyle name="常规 5 2 3 2 2 6" xfId="3343"/>
    <cellStyle name="常规 5 2 3 2" xfId="3344"/>
    <cellStyle name="常规 2 6 4 3 3 2" xfId="3345"/>
    <cellStyle name="常规 4 2 2 6 2" xfId="3346"/>
    <cellStyle name="常规 6 8 2" xfId="3347"/>
    <cellStyle name="常规 41 3 3 3" xfId="3348"/>
    <cellStyle name="常规 5 2 2 3 3 2 5" xfId="3349"/>
    <cellStyle name="常规 58 5" xfId="3350"/>
    <cellStyle name="常规 51 5 3 2" xfId="3351"/>
    <cellStyle name="常规 46 5 3 2" xfId="3352"/>
    <cellStyle name="常规 5 4 4 4 2" xfId="3353"/>
    <cellStyle name="常规 2 2 10 2" xfId="3354"/>
    <cellStyle name="常规 5 2 2 2 4 2 2" xfId="3355"/>
    <cellStyle name="常规 4 3 5 2 3" xfId="3356"/>
    <cellStyle name="常规 7 2 2 3 2 4 3" xfId="3357"/>
    <cellStyle name="常规 10 2 2 4 2 2 4 2" xfId="3358"/>
    <cellStyle name="常规 45 3 3 2" xfId="3359"/>
    <cellStyle name="常规 50 3 3 2" xfId="3360"/>
    <cellStyle name="常规 13 2 3 2 5 3 2" xfId="3361"/>
    <cellStyle name="常规 9 4 7 3 2" xfId="3362"/>
    <cellStyle name="常规 12 2 3 4 7 2" xfId="3363"/>
    <cellStyle name="常规 6 4 3 4 3" xfId="3364"/>
    <cellStyle name="常规 5 2 3 2 3 2 3" xfId="3365"/>
    <cellStyle name="常规 5 2 5 8" xfId="3366"/>
    <cellStyle name="常规 10 2 8 2 4 2" xfId="3367"/>
    <cellStyle name="常规 40 6 2 3" xfId="3368"/>
    <cellStyle name="常规 7 2 10 3" xfId="3369"/>
    <cellStyle name="常规 6 4 4 4 3" xfId="3370"/>
    <cellStyle name="常规 5 2 3 2 4 2 3" xfId="3371"/>
    <cellStyle name="常规 3 2 2 5 3 3" xfId="3372"/>
    <cellStyle name="常规 3 2 3 3 2 3 2" xfId="3373"/>
    <cellStyle name="常规 13 3 2 3 2 3 3 2" xfId="3374"/>
    <cellStyle name="常规 27 7 2" xfId="3375"/>
    <cellStyle name="常规 7 5 3 5" xfId="3376"/>
    <cellStyle name="常规 3 2 2 3 3 7" xfId="3377"/>
    <cellStyle name="常规 5 2 4 3 3 3" xfId="3378"/>
    <cellStyle name="常规 8 2 4 7 2" xfId="3379"/>
    <cellStyle name="常规 13 2 6 2 3 2" xfId="3380"/>
    <cellStyle name="常规 12 5 3 2 6" xfId="3381"/>
    <cellStyle name="常规 40 3 2 3 3" xfId="3382"/>
    <cellStyle name="常规 9 2 3 3 3 2" xfId="3383"/>
    <cellStyle name="常规 12 2 2 2 7 3 2" xfId="3384"/>
    <cellStyle name="常规 5 2 5 5" xfId="3385"/>
    <cellStyle name="常规 4 2 2 2 4 2 4" xfId="3386"/>
    <cellStyle name="常规 9 2 4 5 6 2" xfId="3387"/>
    <cellStyle name="常规 6 4 4 2 4" xfId="3388"/>
    <cellStyle name="常规 8 3 2 2 2 2 4" xfId="3389"/>
    <cellStyle name="常规 8 4 2 7 2" xfId="3390"/>
    <cellStyle name="常规 2 4 4 2 2 3" xfId="3391"/>
    <cellStyle name="常规 8 2 3 2 4 3 3" xfId="3392"/>
    <cellStyle name="常规 3 2 3 3 3 4" xfId="3393"/>
    <cellStyle name="常规 8 5 3 2" xfId="3394"/>
    <cellStyle name="常规 2 2 2 3 3 6" xfId="3395"/>
    <cellStyle name="常规 4 2 4 3 3 2" xfId="3396"/>
    <cellStyle name="常规 7 2 4 5 2 2" xfId="3397"/>
    <cellStyle name="常规 7 2 3 5 5" xfId="3398"/>
    <cellStyle name="常规 5 2 2 5 2 6" xfId="3399"/>
    <cellStyle name="常规 4 3 9" xfId="3400"/>
    <cellStyle name="常规 3 5 4" xfId="3401"/>
    <cellStyle name="常规 13 4 3 2 2 4" xfId="3402"/>
    <cellStyle name="常规 4 3 2 3 3" xfId="3403"/>
    <cellStyle name="常规 11 2 2 8 3 2" xfId="3404"/>
    <cellStyle name="常规 5 2 3 5 2 2 4" xfId="3405"/>
    <cellStyle name="常规 5 2 3 2 3 3 2" xfId="3406"/>
    <cellStyle name="常规 3 3 2 4 2 2 4" xfId="3407"/>
    <cellStyle name="常规 5 2 6 7" xfId="3408"/>
    <cellStyle name="常规 40 6 3 2" xfId="3409"/>
    <cellStyle name="常规 5 2 2 2 4 2 3 3 2" xfId="3410"/>
    <cellStyle name="常规 8 2 3 2 2 2 3 3 2" xfId="3411"/>
    <cellStyle name="常规 5 3 2 4 3" xfId="3412"/>
    <cellStyle name="常规 5 2 5 4 4" xfId="3413"/>
    <cellStyle name="常规 4 2 4 3 7 2" xfId="3414"/>
    <cellStyle name="常规 3 2 8 2 3" xfId="3415"/>
    <cellStyle name="常规 6 5 4 2 6" xfId="3416"/>
    <cellStyle name="常规 11 2 4 4 2 3 2" xfId="3417"/>
    <cellStyle name="常规 5 2 2 2 4 2 2 4" xfId="3418"/>
    <cellStyle name="常规 7 4 4 4 3 2" xfId="3419"/>
    <cellStyle name="常规 9 2 2 6 5" xfId="3420"/>
    <cellStyle name="常规 2 5 3 2 4" xfId="3421"/>
    <cellStyle name="常规 9 2 2 2 2 5" xfId="3422"/>
    <cellStyle name="常规 7 2 5 2 4 3 2" xfId="3423"/>
    <cellStyle name="常规 9 2 2 3 2 7" xfId="3424"/>
    <cellStyle name="常规 5 2 3 2 4 7 2" xfId="3425"/>
    <cellStyle name="常规 3 10 2 6 2" xfId="3426"/>
    <cellStyle name="常规 3 7 2 2" xfId="3427"/>
    <cellStyle name="常规 4 2 2 3 5 3 3" xfId="3428"/>
    <cellStyle name="常规 7 2 5 2 4 2" xfId="3429"/>
    <cellStyle name="常规 5 2 3 2 4 6" xfId="3430"/>
    <cellStyle name="常规 6 5 5 3 3" xfId="3431"/>
    <cellStyle name="常规 2 2 2 2 7 6" xfId="3432"/>
    <cellStyle name="常规 4 2 4 2 7 2" xfId="3433"/>
    <cellStyle name="常规 13 2 2 2 5 2" xfId="3434"/>
    <cellStyle name="常规 8 4 7 2" xfId="3435"/>
    <cellStyle name="常规 4 6 3 2 2 2" xfId="3436"/>
    <cellStyle name="常规 8 5 2 2 2" xfId="3437"/>
    <cellStyle name="常规 27 8 2" xfId="3438"/>
    <cellStyle name="常规 5 2 3 2 4 3 3" xfId="3439"/>
    <cellStyle name="常规 5 3 2 3 2 2 4" xfId="3440"/>
    <cellStyle name="常规 40 2 3 4" xfId="3441"/>
    <cellStyle name="常规 5 2 2 2 2 2 6" xfId="3442"/>
    <cellStyle name="常规 4 2 2 3 2 2 3 3" xfId="3443"/>
    <cellStyle name="常规 8 2 4 2 2 6 2" xfId="3444"/>
    <cellStyle name="常规 4 5 9" xfId="3445"/>
    <cellStyle name="常规 5 2 3 6 4" xfId="3446"/>
    <cellStyle name="常规 3 2 3 2 5 2 3" xfId="3447"/>
    <cellStyle name="常规 9 3 2 11" xfId="3448"/>
    <cellStyle name="常规 2 2 5 4 2 2 2" xfId="3449"/>
    <cellStyle name="常规 4 2 2 3 6 2" xfId="3450"/>
    <cellStyle name="常规 11 2 2 3 7 2" xfId="3451"/>
    <cellStyle name="常规 9 2 3 5 4 3" xfId="3452"/>
    <cellStyle name="常规 5 2 3 2 2 7" xfId="3453"/>
    <cellStyle name="常规 7 2 5 2 2 3" xfId="3454"/>
    <cellStyle name="常规 12 2 4 4 2 2 2" xfId="3455"/>
    <cellStyle name="常规 10 2 2 4 2 6 2" xfId="3456"/>
    <cellStyle name="常规 56 3 3 2" xfId="3457"/>
    <cellStyle name="常规 6 3 5 4 3 2" xfId="3458"/>
    <cellStyle name="常规 10 2 2 3 4 2 2" xfId="3459"/>
    <cellStyle name="常规 27 2 7 2" xfId="3460"/>
    <cellStyle name="常规 4 3 7 4 2" xfId="3461"/>
    <cellStyle name="常规 59 5" xfId="3462"/>
    <cellStyle name="常规 11 2 3 2 8" xfId="3463"/>
    <cellStyle name="常规 12 4 3 7" xfId="3464"/>
    <cellStyle name="常规 3 5 5" xfId="3465"/>
    <cellStyle name="常规 2 2 7 2 6" xfId="3466"/>
    <cellStyle name="常规 56 2 3 3 2" xfId="3467"/>
    <cellStyle name="常规 13 3 2 4 2 6" xfId="3468"/>
    <cellStyle name="常规 6 13 3" xfId="3469"/>
    <cellStyle name="常规 3 2 4 3 5" xfId="3470"/>
    <cellStyle name="常规 4 2 4 5 3 3" xfId="3471"/>
    <cellStyle name="常规 2 2 5 2 2" xfId="3472"/>
    <cellStyle name="常规 8 7 3 3" xfId="3473"/>
    <cellStyle name="常规 40 4 3" xfId="3474"/>
    <cellStyle name="常规 40 4 2 3 2" xfId="3475"/>
    <cellStyle name="常规 9 3 2 2 9 2" xfId="3476"/>
    <cellStyle name="常规 5 2 2 3 2 5" xfId="3477"/>
    <cellStyle name="常规 5 5 2 7" xfId="3478"/>
    <cellStyle name="常规 2 9 2 2 4" xfId="3479"/>
    <cellStyle name="常规 40 4 2 2" xfId="3480"/>
    <cellStyle name="常规 5 4 4 3 4" xfId="3481"/>
    <cellStyle name="常规 2 2 5 3 6" xfId="3482"/>
    <cellStyle name="常规 10 6 6 3" xfId="3483"/>
    <cellStyle name="常规 8 5 3 4" xfId="3484"/>
    <cellStyle name="常规 2 2 3 2 3" xfId="3485"/>
    <cellStyle name="常规 5 2 5 3 3 2" xfId="3486"/>
    <cellStyle name="常规 4 2 4 3 3 4" xfId="3487"/>
    <cellStyle name="常规 9 15" xfId="3488"/>
    <cellStyle name="常规 4 2 2 8" xfId="3489"/>
    <cellStyle name="常规 27 4 2 2 5 2" xfId="3490"/>
    <cellStyle name="常规 4 4 8" xfId="3491"/>
    <cellStyle name="常规 6 3 2 4 2 5" xfId="3492"/>
    <cellStyle name="常规 5 3 4 2" xfId="3493"/>
    <cellStyle name="常规 9 5 3 4 3 2" xfId="3494"/>
    <cellStyle name="常规 3 2 3 2 8" xfId="3495"/>
    <cellStyle name="常规 2 3 3 2 3 3 2" xfId="3496"/>
    <cellStyle name="常规 12 2 2 3 4 4 3" xfId="3497"/>
    <cellStyle name="常规 40 2 3 6 2" xfId="3498"/>
    <cellStyle name="常规 46 2 2 3" xfId="3499"/>
    <cellStyle name="常规 51 2 2 3" xfId="3500"/>
    <cellStyle name="常规 27 3 4 3 2" xfId="3501"/>
    <cellStyle name="常规 12 2 3 2 3" xfId="3502"/>
    <cellStyle name="常规 57 4 3 2" xfId="3503"/>
    <cellStyle name="常规 11 2 3 5 3 4 2" xfId="3504"/>
    <cellStyle name="常规 10 2 2 3 5 2 3" xfId="3505"/>
    <cellStyle name="常规 7 2 2 5 2 2 2" xfId="3506"/>
    <cellStyle name="常规 6 2 2 3 9" xfId="3507"/>
    <cellStyle name="常规 4 2 3 2 3 2 3 3" xfId="3508"/>
    <cellStyle name="常规 11 3 5 7" xfId="3509"/>
    <cellStyle name="常规 9 3 2 6" xfId="3510"/>
    <cellStyle name="常规 7 4 2 2 2 3" xfId="3511"/>
    <cellStyle name="常规 2 8 4" xfId="3512"/>
    <cellStyle name="常规 4 2 2 3 2 4 3 2" xfId="3513"/>
    <cellStyle name="常规 3 4 3 2 2" xfId="3514"/>
    <cellStyle name="常规 6 5 2 4 3 2" xfId="3515"/>
    <cellStyle name="常规 2 6 5" xfId="3516"/>
    <cellStyle name="常规 11 3 2 5 3 3 2" xfId="3517"/>
    <cellStyle name="常规 13 5 3 2 6" xfId="3518"/>
    <cellStyle name="常规 41 3 2 3 3" xfId="3519"/>
    <cellStyle name="常规 6 2 2 3 2 5" xfId="3520"/>
    <cellStyle name="常规 4 2 7 2 3 3" xfId="3521"/>
    <cellStyle name="常规 3 8 2 2 2" xfId="3522"/>
    <cellStyle name="常规 5 2 3 2 5" xfId="3523"/>
    <cellStyle name="常规 5 2 2 3 2 2 4" xfId="3524"/>
    <cellStyle name="常规 41 2 3 2" xfId="3525"/>
    <cellStyle name="常规 3 2 3 2 3 4" xfId="3526"/>
    <cellStyle name="常规 8 4 3 2" xfId="3527"/>
    <cellStyle name="常规 7 3 2 3 2 3 3 2" xfId="3528"/>
    <cellStyle name="常规 10 7 2 3 2" xfId="3529"/>
    <cellStyle name="常规 3 2 3 2 6 3" xfId="3530"/>
    <cellStyle name="常规 5 2 4 4 4 2" xfId="3531"/>
    <cellStyle name="常规 10 5 2 2 6 2" xfId="3532"/>
    <cellStyle name="常规 5 2 3 2 5 3 2" xfId="3533"/>
    <cellStyle name="常规 9 2 7 2" xfId="3534"/>
    <cellStyle name="常规 3 3 4 2 3 3 2" xfId="3535"/>
    <cellStyle name="常规 43 3 2" xfId="3536"/>
    <cellStyle name="常规 5 3 6 3 3" xfId="3537"/>
    <cellStyle name="常规 3 2 3 5 2 2 4 2" xfId="3538"/>
    <cellStyle name="常规 4 2 2 5 2 6 2" xfId="3539"/>
    <cellStyle name="常规 10 4 2 2 2" xfId="3540"/>
    <cellStyle name="常规 6 7 2 6 2" xfId="3541"/>
    <cellStyle name="常规 12 8 2 3 3" xfId="3542"/>
    <cellStyle name="常规 2 2 3 12 3 2" xfId="3543"/>
    <cellStyle name="常规 2 2 5 2 2 6" xfId="3544"/>
    <cellStyle name="常规 4 2 7 2 2 2" xfId="3545"/>
    <cellStyle name="常规 3 2 3 4 2 4" xfId="3546"/>
    <cellStyle name="常规 8 6 2 2" xfId="3547"/>
    <cellStyle name="常规 8 2 3 2 2 3 4 2" xfId="3548"/>
    <cellStyle name="常规 13 2 5 5 6" xfId="3549"/>
    <cellStyle name="常规 12 2 3 2 3 3 4 2" xfId="3550"/>
    <cellStyle name="样式 1 3" xfId="3551"/>
    <cellStyle name="常规 7 2 3 2 2 2 3 3 2" xfId="3552"/>
    <cellStyle name="常规 5 2 3 3 2 3" xfId="3553"/>
    <cellStyle name="常规 6 5 2 5" xfId="3554"/>
    <cellStyle name="常规 5 2 4 4 2 2 3" xfId="3555"/>
    <cellStyle name="常规 5 2 2 3 5 3 3 2" xfId="3556"/>
    <cellStyle name="常规 5 2 5 2 3" xfId="3557"/>
    <cellStyle name="常规 2 6 6 3 2" xfId="3558"/>
    <cellStyle name="常规 3 5 4 4 3 2" xfId="3559"/>
    <cellStyle name="常规 12 9 3 2" xfId="3560"/>
    <cellStyle name="常规 11 2 8 2 3" xfId="3561"/>
    <cellStyle name="常规 8 3 3 2 6 2" xfId="3562"/>
    <cellStyle name="常规 3 2 5 4 2 6" xfId="3563"/>
    <cellStyle name="常规 7 2 2 2 3 6" xfId="3564"/>
    <cellStyle name="常规 9 2 4 2 3 2" xfId="3565"/>
    <cellStyle name="常规 8 5 3 4 2" xfId="3566"/>
    <cellStyle name="常规 2 2 3 2 3 2" xfId="3567"/>
    <cellStyle name="常规 4 6 3 3 4 2" xfId="3568"/>
    <cellStyle name="常规 9 5 2 7" xfId="3569"/>
    <cellStyle name="常规 13 2 8 3 2" xfId="3570"/>
    <cellStyle name="常规 13 2 2 3" xfId="3571"/>
    <cellStyle name="常规 2 2 2 2 3 2 2" xfId="3572"/>
    <cellStyle name="常规 9 12 3" xfId="3573"/>
    <cellStyle name="常规 10 3 2 2 4" xfId="3574"/>
    <cellStyle name="常规 6 2 4 4 2 2 4" xfId="3575"/>
    <cellStyle name="常规 4 4 5 3" xfId="3576"/>
    <cellStyle name="常规 6 3 6 2 2" xfId="3577"/>
    <cellStyle name="常规 3 3 2 3 4 2" xfId="3578"/>
    <cellStyle name="常规 43 2 3 3 2" xfId="3579"/>
    <cellStyle name="常规 8 2 5 3 3 4" xfId="3580"/>
    <cellStyle name="常规 44 7 2" xfId="3581"/>
    <cellStyle name="常规 5 2 4 3 5" xfId="3582"/>
    <cellStyle name="常规 2 2 2 2 2 3 2 4" xfId="3583"/>
    <cellStyle name="常规 3 3 3 2 6 2" xfId="3584"/>
    <cellStyle name="常规 58 2 3 3 2" xfId="3585"/>
    <cellStyle name="常规 8 2 3 6 2 2" xfId="3586"/>
    <cellStyle name="常规 5 3 2 5 3 3 2" xfId="3587"/>
    <cellStyle name="百分比 2 4 5" xfId="3588"/>
    <cellStyle name="常规 7 2 2 6 2 4" xfId="3589"/>
    <cellStyle name="常规 42 3 4 2" xfId="3590"/>
    <cellStyle name="常规 11 2 2 5 2 3 3 2" xfId="3591"/>
    <cellStyle name="常规 8 3 2 4 2 2 4" xfId="3592"/>
    <cellStyle name="常规 3 3 4 3 4" xfId="3593"/>
    <cellStyle name="常规 2 2 2 2 7 2" xfId="3594"/>
    <cellStyle name="常规 5 2 4 4 6" xfId="3595"/>
    <cellStyle name="常规 5 2 3 2 5 5" xfId="3596"/>
    <cellStyle name="常规 2 9 3" xfId="3597"/>
    <cellStyle name="常规 45 2 4" xfId="3598"/>
    <cellStyle name="常规 50 2 4" xfId="3599"/>
    <cellStyle name="常规 5 2 3 5 5" xfId="3600"/>
    <cellStyle name="常规 10 2 4 7 2" xfId="3601"/>
    <cellStyle name="常规 4 3 6 4" xfId="3602"/>
    <cellStyle name="常规 10 2 2 3 3 2" xfId="3603"/>
    <cellStyle name="常规 6 2 4 3 2 3 3 2" xfId="3604"/>
    <cellStyle name="常规 3 3 4 2 6" xfId="3605"/>
    <cellStyle name="常规 46" xfId="3606"/>
    <cellStyle name="常规 51" xfId="3607"/>
    <cellStyle name="常规 2 2 5 7 2" xfId="3608"/>
    <cellStyle name="常规 9 3 2 3 3 4 2" xfId="3609"/>
    <cellStyle name="常规 7 2 2 5 2 3 3" xfId="3610"/>
    <cellStyle name="常规 40 2 3 2 3 3 2" xfId="3611"/>
    <cellStyle name="常规 3 2 5 7" xfId="3612"/>
    <cellStyle name="常规 9 2 2 2 4 3 3" xfId="3613"/>
    <cellStyle name="常规 9 3 4 2" xfId="3614"/>
    <cellStyle name="常规 10 2" xfId="3615"/>
    <cellStyle name="常规 6 2 4 3" xfId="3616"/>
    <cellStyle name="常规 6 3 3 3 2 6" xfId="3617"/>
    <cellStyle name="常规 2 2 3 2 4 2 6 2" xfId="3618"/>
    <cellStyle name="常规 7 8 3 3 2" xfId="3619"/>
    <cellStyle name="常规 9 2 4 3 5" xfId="3620"/>
    <cellStyle name="常规 3 2 3 2 2 2" xfId="3621"/>
    <cellStyle name="常规 13 2 7 5" xfId="3622"/>
    <cellStyle name="常规 5 4 5 3 3" xfId="3623"/>
    <cellStyle name="常规 2 2 3 9 4" xfId="3624"/>
    <cellStyle name="常规 7 10 3 2" xfId="3625"/>
    <cellStyle name="常规 4 3 4 2" xfId="3626"/>
    <cellStyle name="常规 45 2 3" xfId="3627"/>
    <cellStyle name="常规 50 2 3" xfId="3628"/>
    <cellStyle name="常规 12 2 2 2 4 5" xfId="3629"/>
    <cellStyle name="常规 13 2 3 2 4 3" xfId="3630"/>
    <cellStyle name="常规 2 3 2 5 2" xfId="3631"/>
    <cellStyle name="常规 9 4 6 3" xfId="3632"/>
    <cellStyle name="常规 2 8 3" xfId="3633"/>
    <cellStyle name="常规 12 2 5 5 2" xfId="3634"/>
    <cellStyle name="常规 4 2 2 10" xfId="3635"/>
    <cellStyle name="常规 4 3 6 3 3 2" xfId="3636"/>
    <cellStyle name="常规 10 2 5 2 4" xfId="3637"/>
    <cellStyle name="常规 3 14 2" xfId="3638"/>
    <cellStyle name="常规 62 3" xfId="3639"/>
    <cellStyle name="常规 57 3" xfId="3640"/>
    <cellStyle name="常规 6 3 6 4" xfId="3641"/>
    <cellStyle name="常规 2 2 2 2 8 2 4 2" xfId="3642"/>
    <cellStyle name="常规 9 2 3 2 6 2" xfId="3643"/>
    <cellStyle name="常规 11 2 7 4 3" xfId="3644"/>
    <cellStyle name="常规 7 2 2 3 3 5" xfId="3645"/>
    <cellStyle name="常规 6 2 6 2 6" xfId="3646"/>
    <cellStyle name="常规 12 10" xfId="3647"/>
    <cellStyle name="常规 8 2 4 2 2 3 3" xfId="3648"/>
    <cellStyle name="常规 5 2 4 4 4 3 2" xfId="3649"/>
    <cellStyle name="常规 7 3 5 2 6 2" xfId="3650"/>
    <cellStyle name="常规 9 2 2 5 3 4" xfId="3651"/>
    <cellStyle name="常规 40 5 5" xfId="3652"/>
    <cellStyle name="常规 42 2 4 3 2" xfId="3653"/>
    <cellStyle name="常规 3 2 2 4 4 2" xfId="3654"/>
    <cellStyle name="常规 9 2 5 5 2 4 2" xfId="3655"/>
    <cellStyle name="常规 5 3 10" xfId="3656"/>
    <cellStyle name="常规 12 2 2 3 3 2 6 2" xfId="3657"/>
    <cellStyle name="常规 8 3 2 5 4" xfId="3658"/>
    <cellStyle name="常规 7 2 2 3 6" xfId="3659"/>
    <cellStyle name="百分比 2 2 2 2 3 3 2" xfId="3660"/>
    <cellStyle name="常规 3 2 2 3 4 2 2 3" xfId="3661"/>
    <cellStyle name="常规 6 3 3 5 2 3" xfId="3662"/>
    <cellStyle name="常规 42 2 6" xfId="3663"/>
    <cellStyle name="常规 8 2 3 5 4" xfId="3664"/>
    <cellStyle name="常规 10 2 2 5 2 4" xfId="3665"/>
    <cellStyle name="常规 9 2 2 2 3 2 6 2" xfId="3666"/>
    <cellStyle name="常规 10 3 2 3 5" xfId="3667"/>
    <cellStyle name="常规 4 4 6 4" xfId="3668"/>
    <cellStyle name="常规 57 2 3" xfId="3669"/>
    <cellStyle name="常规 6 3 6 3 3" xfId="3670"/>
    <cellStyle name="常规 6 9 7 2" xfId="3671"/>
    <cellStyle name="常规 2 9 4" xfId="3672"/>
    <cellStyle name="常规 11 2 2 2 4 2 5" xfId="3673"/>
    <cellStyle name="常规 5 2 3 3 2 2 4 2" xfId="3674"/>
    <cellStyle name="常规 5 3 2 3 7 2" xfId="3675"/>
    <cellStyle name="常规 6 4 4 2 2 4" xfId="3676"/>
    <cellStyle name="常规 40 7 3" xfId="3677"/>
    <cellStyle name="常规 10 3 3 3" xfId="3678"/>
    <cellStyle name="常规 6 2 4 4 3 3" xfId="3679"/>
    <cellStyle name="常规 5 3 4 2 2 4 2" xfId="3680"/>
    <cellStyle name="常规 11 2 2 3 2 4 3" xfId="3681"/>
    <cellStyle name="常规 11 3 2 3" xfId="3682"/>
    <cellStyle name="常规 19" xfId="3683"/>
    <cellStyle name="常规 24" xfId="3684"/>
    <cellStyle name="常规 6 2 5 4 2 3" xfId="3685"/>
    <cellStyle name="常规 27 2 2 3 3" xfId="3686"/>
    <cellStyle name="常规 3 10 2 2 3" xfId="3687"/>
    <cellStyle name="常规 8 2 4 4 4 3 2" xfId="3688"/>
    <cellStyle name="常规 4 3 2 5 6 2" xfId="3689"/>
    <cellStyle name="常规 9 4 2 4 3" xfId="3690"/>
    <cellStyle name="常规 13 2 4 3 2 3" xfId="3691"/>
    <cellStyle name="常规 2 4 3 3 2" xfId="3692"/>
    <cellStyle name="常规 12 2 3 3 2 5" xfId="3693"/>
    <cellStyle name="常规 5 4 3 3 3" xfId="3694"/>
    <cellStyle name="常规 8 2 5 4 3 4" xfId="3695"/>
    <cellStyle name="常规 45 7 2" xfId="3696"/>
    <cellStyle name="常规 50 7 2" xfId="3697"/>
    <cellStyle name="常规 43 2 4 3 2" xfId="3698"/>
    <cellStyle name="常规 40 4 2 4" xfId="3699"/>
    <cellStyle name="常规 3 2 4 4 2 2 2" xfId="3700"/>
    <cellStyle name="常规 5 3 2 2 2 2 4 2" xfId="3701"/>
    <cellStyle name="常规 41 6 3" xfId="3702"/>
    <cellStyle name="常规 13 4 3 2 5" xfId="3703"/>
    <cellStyle name="常规 41 2 2 3 2" xfId="3704"/>
    <cellStyle name="常规 6 2 4 5 2 3" xfId="3705"/>
    <cellStyle name="常规 10 4 2 3" xfId="3706"/>
    <cellStyle name="常规 5 3 4 2 3 3 2" xfId="3707"/>
    <cellStyle name="常规 5 2 3 5 2 5" xfId="3708"/>
    <cellStyle name="常规 12 3 4 2 3 3" xfId="3709"/>
    <cellStyle name="常规 11 2 2 3 3 3 3" xfId="3710"/>
    <cellStyle name="常规 2 2 3 2 4 2 3 2" xfId="3711"/>
    <cellStyle name="常规 4 2 4 4 6" xfId="3712"/>
    <cellStyle name="常规 4 2 2 3 2 6" xfId="3713"/>
    <cellStyle name="常规 10 2 2 2" xfId="3714"/>
    <cellStyle name="常规 6 2 4 3 2 2" xfId="3715"/>
    <cellStyle name="常规 8 2 5 2 2 2 4 2" xfId="3716"/>
    <cellStyle name="常规 6 5 2 6" xfId="3717"/>
    <cellStyle name="样式 1 4" xfId="3718"/>
    <cellStyle name="常规 5 2 3 3 2 4" xfId="3719"/>
    <cellStyle name="常规 8 2 2 3 2 2 3 3 2" xfId="3720"/>
    <cellStyle name="常规 5 4 4 3 3" xfId="3721"/>
    <cellStyle name="常规 2 3 2 2 2 6" xfId="3722"/>
    <cellStyle name="常规 7 2 2 3 2 3 4 2" xfId="3723"/>
    <cellStyle name="常规 4 3 4 2 2 2" xfId="3724"/>
    <cellStyle name="常规 4 4 3 3 4" xfId="3725"/>
    <cellStyle name="常规 6 5 3 4" xfId="3726"/>
    <cellStyle name="常规 5 2 3 3 3 2" xfId="3727"/>
    <cellStyle name="常规 11 2 5 2 3 4 2" xfId="3728"/>
    <cellStyle name="常规 5 12" xfId="3729"/>
    <cellStyle name="常规 3 9 5" xfId="3730"/>
    <cellStyle name="常规 4 5 5 2 4" xfId="3731"/>
    <cellStyle name="常规 27 4 2 3 3 2" xfId="3732"/>
    <cellStyle name="常规 5 2 8" xfId="3733"/>
    <cellStyle name="常规 9 4 2 8" xfId="3734"/>
    <cellStyle name="常规 13 2 7 3 3" xfId="3735"/>
    <cellStyle name="常规 27 5 2 5 2" xfId="3736"/>
    <cellStyle name="常规 2 2 2 2 6 3" xfId="3737"/>
    <cellStyle name="常规 11 5 5 2 4 2" xfId="3738"/>
    <cellStyle name="常规 4 7 2 3" xfId="3739"/>
    <cellStyle name="常规 5 2 2 2 5 3 3 2" xfId="3740"/>
    <cellStyle name="常规 4 2 5 2 3" xfId="3741"/>
    <cellStyle name="常规 3 2 4 4 2 2 3" xfId="3742"/>
    <cellStyle name="常规 40 4 2 5" xfId="3743"/>
    <cellStyle name="常规 10 3 3 3 3" xfId="3744"/>
    <cellStyle name="常规 4 5 6 2" xfId="3745"/>
    <cellStyle name="常规 12 2 2 6 3 3 2" xfId="3746"/>
    <cellStyle name="常规 4 2 3 6 2" xfId="3747"/>
    <cellStyle name="常规 9 3 5 7 2" xfId="3748"/>
    <cellStyle name="常规 2 2 3 4 2 6 2" xfId="3749"/>
    <cellStyle name="百分比 4 3 2" xfId="3750"/>
    <cellStyle name="常规 4 2 5 4 2 2 2" xfId="3751"/>
    <cellStyle name="常规 9 3 5 3 2" xfId="3752"/>
    <cellStyle name="常规 12 2 2 2 7 2" xfId="3753"/>
    <cellStyle name="常规 9 2 3 4 3 2" xfId="3754"/>
    <cellStyle name="常规 6 2 2 2 2 7 2" xfId="3755"/>
    <cellStyle name="常规 8 2 4 2 2 3 2" xfId="3756"/>
    <cellStyle name="常规 4 2 9" xfId="3757"/>
    <cellStyle name="常规 8 3 3 2 5" xfId="3758"/>
    <cellStyle name="常规 6 9 2 2 2" xfId="3759"/>
    <cellStyle name="常规 9 2 3 2 5 6 2" xfId="3760"/>
    <cellStyle name="常规 2 2 2 6 5" xfId="3761"/>
    <cellStyle name="常规 13 2 2 2 5 6" xfId="3762"/>
    <cellStyle name="常规 2 12" xfId="3763"/>
    <cellStyle name="常规 3 2 4 6" xfId="3764"/>
    <cellStyle name="常规 8 3 2 3 2 5" xfId="3765"/>
    <cellStyle name="常规 3 2 3 2 3 2 3" xfId="3766"/>
    <cellStyle name="常规 9 5 4 8" xfId="3767"/>
    <cellStyle name="常规 6 3 2 3 2 5" xfId="3768"/>
    <cellStyle name="常规 48 2 2 5" xfId="3769"/>
    <cellStyle name="常规 53 2 2 5" xfId="3770"/>
    <cellStyle name="常规 5 2 4 2" xfId="3771"/>
    <cellStyle name="常规 5 2 3 2 9" xfId="3772"/>
    <cellStyle name="常规 8 2 2 6 3 3 2" xfId="3773"/>
    <cellStyle name="常规 2 6 2" xfId="3774"/>
    <cellStyle name="常规 10 3 2 2 4 3" xfId="3775"/>
    <cellStyle name="常规 4 4 5 3 3" xfId="3776"/>
    <cellStyle name="常规 4 2 2 5 3 3" xfId="3777"/>
    <cellStyle name="常规 9 2 3 4 2 3 3" xfId="3778"/>
    <cellStyle name="常规 5 2 5 3 4" xfId="3779"/>
    <cellStyle name="常规 2 4 3 2 6 2" xfId="3780"/>
    <cellStyle name="常规 9 2 3 2 5 3 2" xfId="3781"/>
    <cellStyle name="常规 7 2 5 5 2 4" xfId="3782"/>
    <cellStyle name="常规 45 2 4 2" xfId="3783"/>
    <cellStyle name="常规 50 2 4 2" xfId="3784"/>
    <cellStyle name="常规 2 3 2 5 3 2" xfId="3785"/>
    <cellStyle name="常规 9 4 6 4 2" xfId="3786"/>
    <cellStyle name="常规 13 2 3 2 4 4 2" xfId="3787"/>
    <cellStyle name="常规 13 4 4 2 5" xfId="3788"/>
    <cellStyle name="常规 41 2 3 3 2" xfId="3789"/>
    <cellStyle name="常规 11 2 2 3 4 3 3" xfId="3790"/>
    <cellStyle name="常规 42 6 3" xfId="3791"/>
    <cellStyle name="常规 9 5" xfId="3792"/>
    <cellStyle name="常规 7 3 2 3 3 4" xfId="3793"/>
    <cellStyle name="常规 12 2 7 4 2" xfId="3794"/>
    <cellStyle name="常规 4 2 5 3" xfId="3795"/>
    <cellStyle name="常规 44 3 4" xfId="3796"/>
    <cellStyle name="常规 8 2 5 6 2" xfId="3797"/>
    <cellStyle name="常规 10 2 6 2 2 4 2" xfId="3798"/>
    <cellStyle name="常规 9 3 7 4" xfId="3799"/>
    <cellStyle name="常规 6 2 2 3 2 2 2" xfId="3800"/>
    <cellStyle name="常规 9 11 2 4 2" xfId="3801"/>
    <cellStyle name="常规 4 2 2 2 2 2 2 4 2" xfId="3802"/>
    <cellStyle name="常规 5 2 2 3 3 2 2 3" xfId="3803"/>
    <cellStyle name="常规 4 2 3 2 4 2 5" xfId="3804"/>
    <cellStyle name="常规 6 4 4 5" xfId="3805"/>
    <cellStyle name="常规 7 2 11" xfId="3806"/>
    <cellStyle name="常规 5 2 3 2 4 3" xfId="3807"/>
    <cellStyle name="常规 4 2 2 2 4 5" xfId="3808"/>
    <cellStyle name="常规 6 4 5 2 4" xfId="3809"/>
    <cellStyle name="常规 11 5 3 2 3 2" xfId="3810"/>
    <cellStyle name="常规 4 2 2 2 5 2 4" xfId="3811"/>
    <cellStyle name="常规 13 2 3 2 3 4 3 2" xfId="3812"/>
    <cellStyle name="常规 3 4 3 2 6" xfId="3813"/>
    <cellStyle name="常规 2 3 4 7 2" xfId="3814"/>
    <cellStyle name="常规 47 4 3" xfId="3815"/>
    <cellStyle name="常规 52 4 3" xfId="3816"/>
    <cellStyle name="常规 2 2 4 3 7" xfId="3817"/>
    <cellStyle name="常规 10 2 6 3 4 2" xfId="3818"/>
    <cellStyle name="常规 46 7 2" xfId="3819"/>
    <cellStyle name="常规 51 7 2" xfId="3820"/>
    <cellStyle name="常规 5 4 3 2 3" xfId="3821"/>
    <cellStyle name="常规 13 2 5 3" xfId="3822"/>
    <cellStyle name="常规 2 2 2 2 3 5 2" xfId="3823"/>
    <cellStyle name="常规 42 3 2 2 3 2" xfId="3824"/>
    <cellStyle name="常规 2 2 5 7 3" xfId="3825"/>
    <cellStyle name="常规 47" xfId="3826"/>
    <cellStyle name="常规 52" xfId="3827"/>
    <cellStyle name="常规 11 2 2 4" xfId="3828"/>
    <cellStyle name="常规 6 2 5 3 2 4" xfId="3829"/>
    <cellStyle name="常规 5 2 2 5 5" xfId="3830"/>
    <cellStyle name="常规 2 3 2 3 4 3 2" xfId="3831"/>
    <cellStyle name="常规 13 3 8 3 2" xfId="3832"/>
    <cellStyle name="常规 7 4 3 4 3 2" xfId="3833"/>
    <cellStyle name="常规 2 4 3 2 4" xfId="3834"/>
    <cellStyle name="常规 5 3 2 7 2" xfId="3835"/>
    <cellStyle name="常规 8 2 4 5 6" xfId="3836"/>
    <cellStyle name="常规 4 2 2 3 4 2" xfId="3837"/>
    <cellStyle name="百分比 4 3 2 2 4" xfId="3838"/>
    <cellStyle name="常规 4 2 2 3 3 2 3" xfId="3839"/>
    <cellStyle name="常规 3 7 2 2 2" xfId="3840"/>
    <cellStyle name="常规 4 2 2 3 5 3 3 2" xfId="3841"/>
    <cellStyle name="常规 7 5 4 3 3" xfId="3842"/>
    <cellStyle name="常规 6 7" xfId="3843"/>
    <cellStyle name="常规 3 2 4 6 4 2" xfId="3844"/>
    <cellStyle name="常规 4 4 5" xfId="3845"/>
    <cellStyle name="常规 2 2 3 2 3 2 3 3" xfId="3846"/>
    <cellStyle name="常规 9 12" xfId="3847"/>
    <cellStyle name="常规 3 2 3 3 2 2 4 2" xfId="3848"/>
    <cellStyle name="常规 27 6 4 2" xfId="3849"/>
    <cellStyle name="常规 4 2 3 5 2 3 2" xfId="3850"/>
    <cellStyle name="常规 7 2 9 3" xfId="3851"/>
    <cellStyle name="常规 10 2 10 3 2" xfId="3852"/>
    <cellStyle name="常规 13 2 5 2 2 6 2" xfId="3853"/>
    <cellStyle name="常规 3 2 6" xfId="3854"/>
    <cellStyle name="常规 3 2 4 5 2 3" xfId="3855"/>
    <cellStyle name="常规 13 3 3 2 3" xfId="3856"/>
    <cellStyle name="常规 11 3 2 2 3 3" xfId="3857"/>
    <cellStyle name="常规 4 3 5 2 5" xfId="3858"/>
    <cellStyle name="常规 7 2 3 5 2" xfId="3859"/>
    <cellStyle name="常规 5 7 2 5" xfId="3860"/>
    <cellStyle name="常规 5 2 2 5 2 3" xfId="3861"/>
    <cellStyle name="常规 7 11" xfId="3862"/>
    <cellStyle name="常规 13 2 2 3 5 5" xfId="3863"/>
    <cellStyle name="常规 9 2 3 4 3 4 2" xfId="3864"/>
    <cellStyle name="常规 5 2 4 4 2 2" xfId="3865"/>
    <cellStyle name="常规 7 6 2 4" xfId="3866"/>
    <cellStyle name="常规 3 2 2 4 2 6" xfId="3867"/>
    <cellStyle name="常规 4 4 3 6" xfId="3868"/>
    <cellStyle name="常规 9 2 5 5 3" xfId="3869"/>
    <cellStyle name="常规 6 6 4 4" xfId="3870"/>
    <cellStyle name="常规 5 2 3 4 4 2" xfId="3871"/>
    <cellStyle name="常规 5 2 6 3 3" xfId="3872"/>
    <cellStyle name="常规 4 4 2 7" xfId="3873"/>
    <cellStyle name="常规 6 2 2 2 2 3" xfId="3874"/>
    <cellStyle name="常规 4 2 2 2 7" xfId="3875"/>
    <cellStyle name="常规 5 2 3 5 3 3" xfId="3876"/>
    <cellStyle name="常规 6 8 2 5" xfId="3877"/>
    <cellStyle name="常规 5 2 3 6 2 3" xfId="3878"/>
    <cellStyle name="常规 3 2 3 2 3 2 6" xfId="3879"/>
    <cellStyle name="常规 5 2 7 2 4" xfId="3880"/>
    <cellStyle name="常规 40 2 3 2 2 3" xfId="3881"/>
    <cellStyle name="常规 5 3 4 2 4" xfId="3882"/>
    <cellStyle name="常规 41 2 3" xfId="3883"/>
    <cellStyle name="常规 10 3 4 3 2" xfId="3884"/>
    <cellStyle name="常规 6 2 4 4 4 3 2" xfId="3885"/>
    <cellStyle name="常规 9 2 4 2 2 3 3" xfId="3886"/>
    <cellStyle name="常规 12 2 3 3 2 3 3 2" xfId="3887"/>
    <cellStyle name="常规 2 2 2 2 3 4" xfId="3888"/>
    <cellStyle name="常规 3 4 2 4 3" xfId="3889"/>
    <cellStyle name="常规 45 3" xfId="3890"/>
    <cellStyle name="常规 50 3" xfId="3891"/>
    <cellStyle name="常规 13 2 6 4 3 2" xfId="3892"/>
    <cellStyle name="常规 9 3 3 8 2" xfId="3893"/>
    <cellStyle name="常规 40 3 4 3 3" xfId="3894"/>
    <cellStyle name="常规 5 2 3 3 2 3 3 2" xfId="3895"/>
    <cellStyle name="常规 10 2 2 3 3 2 3 3" xfId="3896"/>
    <cellStyle name="常规 3 8 4" xfId="3897"/>
    <cellStyle name="常规 9 2 2 3 5 3" xfId="3898"/>
    <cellStyle name="常规 13 2 2 5 2 5" xfId="3899"/>
    <cellStyle name="常规 7 5 3 7 2" xfId="3900"/>
    <cellStyle name="常规 2 2 5 3 4" xfId="3901"/>
    <cellStyle name="常规 7 2 5 3 2 2 2" xfId="3902"/>
    <cellStyle name="常规 5 2 3 3 2 6 2" xfId="3903"/>
    <cellStyle name="常规 10 2 2 5 2 3 3" xfId="3904"/>
    <cellStyle name="常规 55 5 2" xfId="3905"/>
    <cellStyle name="常规 4 8 4" xfId="3906"/>
    <cellStyle name="常规 3 3 4 2 2 3" xfId="3907"/>
    <cellStyle name="常规 3 2 2 5 2 6 2" xfId="3908"/>
    <cellStyle name="常规 8 2 4 3" xfId="3909"/>
    <cellStyle name="常规 12 2 3 3 2 6 2" xfId="3910"/>
    <cellStyle name="常规 11 2 4 2 2 5" xfId="3911"/>
    <cellStyle name="常规 5 4 3 3 4 2" xfId="3912"/>
    <cellStyle name="常规 40 3 2 2 2" xfId="3913"/>
    <cellStyle name="常规 5 2 3 2 3 2 4" xfId="3914"/>
    <cellStyle name="常规 9 2 4 4 8 2" xfId="3915"/>
    <cellStyle name="常规 4 3 2 3 3 4 2" xfId="3916"/>
    <cellStyle name="常规 11 2 5 2 2 3 3 2" xfId="3917"/>
    <cellStyle name="常规 8 2 3 2 3 2 2 3" xfId="3918"/>
    <cellStyle name="常规 40 2 2 3" xfId="3919"/>
    <cellStyle name="常规 9 2 5 2 2" xfId="3920"/>
    <cellStyle name="常规 2 2 2 2 8 4" xfId="3921"/>
    <cellStyle name="常规 2 2 4 4 3 2" xfId="3922"/>
    <cellStyle name="常规 13 2 2 4 3 4 2" xfId="3923"/>
    <cellStyle name="常规 3 6 3 2 3 2" xfId="3924"/>
    <cellStyle name="常规 5 2 2 6 3 2" xfId="3925"/>
    <cellStyle name="常规 9 2 3 2 3 2 5" xfId="3926"/>
    <cellStyle name="常规 3 2 5 5 3" xfId="3927"/>
    <cellStyle name="常规 8 3 2 2 2 3 3" xfId="3928"/>
    <cellStyle name="常规 2 6 4" xfId="3929"/>
    <cellStyle name="常规 9 2 3 5 2 3" xfId="3930"/>
    <cellStyle name="常规 10 2 11" xfId="3931"/>
    <cellStyle name="常规 4 2 3 5 3" xfId="3932"/>
    <cellStyle name="常规 6 3 2 6 4 2" xfId="3933"/>
    <cellStyle name="常规 5 2 4 3 4" xfId="3934"/>
    <cellStyle name="常规 9 2 3 4 2 6" xfId="3935"/>
    <cellStyle name="常规 10 2 3 2 3" xfId="3936"/>
    <cellStyle name="常规 3 5 5 2" xfId="3937"/>
    <cellStyle name="常规 2 9 2 3 3 2" xfId="3938"/>
    <cellStyle name="常规 5 2 3 2 3 2 6 2" xfId="3939"/>
    <cellStyle name="常规 41 4 2 3" xfId="3940"/>
    <cellStyle name="常规 4 6 2 2 6 2" xfId="3941"/>
    <cellStyle name="常规 5 3 3 6" xfId="3942"/>
    <cellStyle name="常规 2 5 3 2 3 2" xfId="3943"/>
    <cellStyle name="百分比 2 4 4" xfId="3944"/>
    <cellStyle name="常规 2 3 2 7" xfId="3945"/>
    <cellStyle name="常规 4 2 3 7 4 2" xfId="3946"/>
    <cellStyle name="常规 9 5 5 6 2" xfId="3947"/>
    <cellStyle name="常规 4 2 7 2 4" xfId="3948"/>
    <cellStyle name="常规 2 2 2 2 2 5 7" xfId="3949"/>
    <cellStyle name="常规 5 2 3 5 3 4" xfId="3950"/>
    <cellStyle name="常规 5 2 7 2 5" xfId="3951"/>
    <cellStyle name="常规 13 2 3 2 2 4 3" xfId="3952"/>
    <cellStyle name="常规 2 3 2 3 3 3" xfId="3953"/>
    <cellStyle name="常规 9 4 4 4 3" xfId="3954"/>
    <cellStyle name="常规 7 2 2 3 5 5" xfId="3955"/>
    <cellStyle name="常规 12 8 7 2" xfId="3956"/>
    <cellStyle name="常规 12 2 3 5 2 5" xfId="3957"/>
    <cellStyle name="常规 12 2 3 2 2 4 3 2" xfId="3958"/>
    <cellStyle name="常规 9 2 3 2 3 3 3" xfId="3959"/>
    <cellStyle name="常规 8 5 3 4 3" xfId="3960"/>
    <cellStyle name="常规 2 2 3 2 3 3" xfId="3961"/>
    <cellStyle name="常规 3 2 6 2 2" xfId="3962"/>
    <cellStyle name="常规 8 2 5 4 2" xfId="3963"/>
    <cellStyle name="常规 2 4 2 7" xfId="3964"/>
    <cellStyle name="常规 6 9 2 2" xfId="3965"/>
    <cellStyle name="常规 9 2 3 2 5 6" xfId="3966"/>
    <cellStyle name="常规 5 2 2 6 4" xfId="3967"/>
    <cellStyle name="常规 27 3 3 4 2" xfId="3968"/>
    <cellStyle name="常规 3 11 3 3 2" xfId="3969"/>
    <cellStyle name="常规 9 2 3 2 2 2 2 4 2" xfId="3970"/>
    <cellStyle name="常规 5 7" xfId="3971"/>
    <cellStyle name="常规 4 3 5" xfId="3972"/>
    <cellStyle name="常规 3 3 8 2" xfId="3973"/>
    <cellStyle name="常规 2 2 5 4 6" xfId="3974"/>
    <cellStyle name="常规 7 2 3 2 5 2 4 2" xfId="3975"/>
    <cellStyle name="常规 4 2 2 2 2 2 2 3" xfId="3976"/>
    <cellStyle name="常规 4 3 2 2 2 3 3 2" xfId="3977"/>
    <cellStyle name="常规 5 4 2 2 3 3 2" xfId="3978"/>
    <cellStyle name="常规 5 2 3 5 6" xfId="3979"/>
    <cellStyle name="常规 5 4 6 3" xfId="3980"/>
    <cellStyle name="常规 10 4 2 3 4" xfId="3981"/>
    <cellStyle name="常规 8 2 4 2 2 3 3 2" xfId="3982"/>
    <cellStyle name="常规 12 10 2" xfId="3983"/>
    <cellStyle name="常规 5 3 3 3 4" xfId="3984"/>
    <cellStyle name="常规 13 5 3 2 2 4 2" xfId="3985"/>
    <cellStyle name="常规 5 3 2 3 3 2" xfId="3986"/>
    <cellStyle name="常规 9 2 2 4 4 3 2" xfId="3987"/>
    <cellStyle name="常规 4 3 6 6 2" xfId="3988"/>
    <cellStyle name="常规 6 3 6 2 3" xfId="3989"/>
    <cellStyle name="百分比 2 4 2 3 2" xfId="3990"/>
    <cellStyle name="常规 4 2 3 2 4 2 2 4 2" xfId="3991"/>
    <cellStyle name="常规 8 2 4 3 5" xfId="3992"/>
    <cellStyle name="常规 5 2 2 2 6 4 2" xfId="3993"/>
    <cellStyle name="常规 4 6 2 2 3" xfId="3994"/>
    <cellStyle name="常规 5 3 2 7 3 2" xfId="3995"/>
    <cellStyle name="常规 12 2 2 4 7" xfId="3996"/>
    <cellStyle name="常规 9 3 7 3" xfId="3997"/>
    <cellStyle name="常规 6 5 7 3 2" xfId="3998"/>
    <cellStyle name="常规 10 5 3 3 4" xfId="3999"/>
    <cellStyle name="常规 6 5 6 3" xfId="4000"/>
    <cellStyle name="常规 9 2 2 3 2 2 3 3" xfId="4001"/>
    <cellStyle name="常规 47 2 2 3" xfId="4002"/>
    <cellStyle name="常规 52 2 2 3" xfId="4003"/>
    <cellStyle name="常规 40 3 3 6 2" xfId="4004"/>
    <cellStyle name="常规 2 2 2 2 3 4 3 3 2" xfId="4005"/>
    <cellStyle name="常规 13 2 4 4 3 2" xfId="4006"/>
    <cellStyle name="常规 12 3 5 2 6" xfId="4007"/>
    <cellStyle name="常规 5 2 3 2 5 6" xfId="4008"/>
    <cellStyle name="常规 27 2 2 8 2" xfId="4009"/>
    <cellStyle name="常规 3 7 3 2" xfId="4010"/>
    <cellStyle name="常规 2 2 4 2 6 2" xfId="4011"/>
    <cellStyle name="常规 3 3 5 3 4" xfId="4012"/>
    <cellStyle name="常规 47 3 2 2" xfId="4013"/>
    <cellStyle name="常规 52 3 2 2" xfId="4014"/>
    <cellStyle name="常规 2 2 2 2 2 5 3 3" xfId="4015"/>
    <cellStyle name="常规 8 2 3 8" xfId="4016"/>
    <cellStyle name="常规 5 5 2 3 4" xfId="4017"/>
    <cellStyle name="常规 41 2 2 2" xfId="4018"/>
    <cellStyle name="常规 3 6 2 2 2 2" xfId="4019"/>
    <cellStyle name="常规 4 5 4 7" xfId="4020"/>
    <cellStyle name="常规 9 2 2 6 2 4" xfId="4021"/>
    <cellStyle name="常规 9 3 2 3 2 2 2" xfId="4022"/>
    <cellStyle name="常规 2 2 4 5 2" xfId="4023"/>
    <cellStyle name="常规 13 2 2 4 4 3" xfId="4024"/>
    <cellStyle name="常规 9 2 2 2 2 2 4" xfId="4025"/>
    <cellStyle name="常规 13 2 2 6 3" xfId="4026"/>
    <cellStyle name="常规 8 8 5" xfId="4027"/>
    <cellStyle name="常规 41 6" xfId="4028"/>
    <cellStyle name="常规 12 3 4 2 3" xfId="4029"/>
    <cellStyle name="常规 11 2 2 3 3 3" xfId="4030"/>
    <cellStyle name="常规 10 4 2 2 3 2" xfId="4031"/>
    <cellStyle name="常规 5 4 5 2 2" xfId="4032"/>
    <cellStyle name="常规 10 2 2 3 3 4 3 2" xfId="4033"/>
    <cellStyle name="常规 5 8 3" xfId="4034"/>
    <cellStyle name="常规 5 3 2 4 2 2 4" xfId="4035"/>
    <cellStyle name="常规 5 2 2 3 2 2 6" xfId="4036"/>
    <cellStyle name="常规 4 2 5 6 2" xfId="4037"/>
    <cellStyle name="常规 3 7 6" xfId="4038"/>
    <cellStyle name="常规 9 3 4 2 3 3" xfId="4039"/>
    <cellStyle name="常规 9 2 2 3 3 3 2" xfId="4040"/>
    <cellStyle name="常规 7 2 5 3" xfId="4041"/>
    <cellStyle name="常规 8 3 6 3 3 2" xfId="4042"/>
    <cellStyle name="常规 3 2 4 2 3 2" xfId="4043"/>
    <cellStyle name="常规 9 2 2 3 3 2 2" xfId="4044"/>
    <cellStyle name="常规 9 3 4 2 2 3" xfId="4045"/>
    <cellStyle name="常规 11 2 3 2 3 2 3 3 2" xfId="4046"/>
    <cellStyle name="常规 51 2 6" xfId="4047"/>
    <cellStyle name="常规 46 2 6" xfId="4048"/>
    <cellStyle name="常规 4 2 4 4 3" xfId="4049"/>
    <cellStyle name="常规 40 5 3 3 2" xfId="4050"/>
    <cellStyle name="常规 11 2 2 3 2 2 3 3 2" xfId="4051"/>
    <cellStyle name="常规 5 8 2 2" xfId="4052"/>
    <cellStyle name="常规 2 2 7 3 4" xfId="4053"/>
    <cellStyle name="常规 3 2 5 4 3 3" xfId="4054"/>
    <cellStyle name="常规 6 2 5 3 4" xfId="4055"/>
    <cellStyle name="常规 11 2 4" xfId="4056"/>
    <cellStyle name="常规 2 5 3 2 6 2" xfId="4057"/>
    <cellStyle name="常规 40 3 3 5" xfId="4058"/>
    <cellStyle name="常规 55 2 4 3" xfId="4059"/>
    <cellStyle name="常规 2 2 2 2 3 3 7" xfId="4060"/>
    <cellStyle name="常规 13 2 3 8" xfId="4061"/>
    <cellStyle name="常规 10 3 2 3 2 6" xfId="4062"/>
    <cellStyle name="常规 11 2 2 3 4 2 2" xfId="4063"/>
    <cellStyle name="常规 8 2 2 3 4 2 6 2" xfId="4064"/>
    <cellStyle name="常规 42 5 2" xfId="4065"/>
    <cellStyle name="常规 3 3 7" xfId="4066"/>
    <cellStyle name="常规 9 7 3 2" xfId="4067"/>
    <cellStyle name="常规 3 2 3 5 2 3 3" xfId="4068"/>
    <cellStyle name="常规 9 2 3 5 5" xfId="4069"/>
    <cellStyle name="常规 4 2 3 8" xfId="4070"/>
    <cellStyle name="常规 5 2 3 2 5 6 2" xfId="4071"/>
    <cellStyle name="常规 6 10 3 2" xfId="4072"/>
    <cellStyle name="常规 8 5 2 4 3 2" xfId="4073"/>
    <cellStyle name="常规 57 2 3 3" xfId="4074"/>
    <cellStyle name="常规 4 11 2 4" xfId="4075"/>
    <cellStyle name="常规 42 3 2 5" xfId="4076"/>
    <cellStyle name="常规 6 3 2 4 4 3 2" xfId="4077"/>
    <cellStyle name="常规 5 2 4 4 7 2" xfId="4078"/>
    <cellStyle name="常规 59" xfId="4079"/>
    <cellStyle name="常规 64" xfId="4080"/>
    <cellStyle name="常规 8 2 10 3" xfId="4081"/>
    <cellStyle name="常规 4 2 3 4 3 2" xfId="4082"/>
    <cellStyle name="常规 2 3 2 4 2 2" xfId="4083"/>
    <cellStyle name="常规 10 8 2 2 4 2" xfId="4084"/>
    <cellStyle name="常规 13 2 3 2 3 3 2" xfId="4085"/>
    <cellStyle name="常规 9 4 5 3 2" xfId="4086"/>
    <cellStyle name="常规 12 2 3 2 7 2" xfId="4087"/>
    <cellStyle name="常规 11 2 2 3 2 2 6" xfId="4088"/>
    <cellStyle name="常规 40 5 6" xfId="4089"/>
    <cellStyle name="常规 4 5 2 3 4" xfId="4090"/>
    <cellStyle name="常规 3 2 2 2 3 6" xfId="4091"/>
    <cellStyle name="常规 7 4 3 4" xfId="4092"/>
    <cellStyle name="常规 5 2 4 2 3 2" xfId="4093"/>
    <cellStyle name="常规 4 2 3 2 3 4" xfId="4094"/>
    <cellStyle name="常规 8 2 5 2 4" xfId="4095"/>
    <cellStyle name="常规 7 2 2 4 2 2 2" xfId="4096"/>
    <cellStyle name="常规 10 2 2 2 5 2 3" xfId="4097"/>
    <cellStyle name="常规 9 2 5 4 4 3" xfId="4098"/>
    <cellStyle name="常规 9 3 2 3 2 2" xfId="4099"/>
    <cellStyle name="常规 3 2 2 6 6 2" xfId="4100"/>
    <cellStyle name="常规 2 2 4 5" xfId="4101"/>
    <cellStyle name="常规 7 3 6 6" xfId="4102"/>
    <cellStyle name="常规 13 2 2 6 2 4" xfId="4103"/>
    <cellStyle name="常规 5 2 5 6 4 2" xfId="4104"/>
    <cellStyle name="常规 2 6 3 3 2" xfId="4105"/>
    <cellStyle name="常规 9 3 2 7 3" xfId="4106"/>
    <cellStyle name="常规 40 3 3 2 4" xfId="4107"/>
    <cellStyle name="常规 12 2 5 3 2 3 2" xfId="4108"/>
    <cellStyle name="常规 2 6 3 5" xfId="4109"/>
    <cellStyle name="常规 45 2 4 3 2" xfId="4110"/>
    <cellStyle name="常规 50 2 4 3 2" xfId="4111"/>
    <cellStyle name="常规 49 7 2" xfId="4112"/>
    <cellStyle name="常规 54 7 2" xfId="4113"/>
    <cellStyle name="常规 27 3 4 3 3" xfId="4114"/>
    <cellStyle name="常规 8 2 3 10" xfId="4115"/>
    <cellStyle name="常规 8 2 3 2 5 2 2" xfId="4116"/>
    <cellStyle name="常规 9 2 2 3" xfId="4117"/>
    <cellStyle name="常规 10 7 2 3 3 2" xfId="4118"/>
    <cellStyle name="常规 3 2 3 2 6 4 2" xfId="4119"/>
    <cellStyle name="常规 13 2 2 2 4 2 2" xfId="4120"/>
    <cellStyle name="常规 6 4 4 4 3 2" xfId="4121"/>
    <cellStyle name="常规 7 2 10 3 2" xfId="4122"/>
    <cellStyle name="常规 5 2 3 2 4 2 3 2" xfId="4123"/>
    <cellStyle name="常规 9 3 2 6 3" xfId="4124"/>
    <cellStyle name="常规 4 2 2 2 4 4 3 2" xfId="4125"/>
    <cellStyle name="常规 2 6 3 2 2" xfId="4126"/>
    <cellStyle name="常规 9 5 5 2 2" xfId="4127"/>
    <cellStyle name="常规 12 2 4 2 6 2" xfId="4128"/>
    <cellStyle name="常规 2 2 2 2 3 2 6 2" xfId="4129"/>
    <cellStyle name="常规 13 2 2 7 2" xfId="4130"/>
    <cellStyle name="常规 8 9 4" xfId="4131"/>
    <cellStyle name="常规 54 2 2 4" xfId="4132"/>
    <cellStyle name="常规 49 2 2 4" xfId="4133"/>
    <cellStyle name="常规 6 3 3 3 2 4" xfId="4134"/>
    <cellStyle name="常规 40 2 7" xfId="4135"/>
    <cellStyle name="常规 5 3 2 3 2 6" xfId="4136"/>
    <cellStyle name="常规 11 2 3 5 2 4" xfId="4137"/>
    <cellStyle name="常规 9 2 3 2 4 2 6 2" xfId="4138"/>
    <cellStyle name="常规 57 3 3" xfId="4139"/>
    <cellStyle name="常规 10 3 2 5 2 2" xfId="4140"/>
    <cellStyle name="常规 5 2 3 5 4" xfId="4141"/>
    <cellStyle name="常规 5 3 3 4 2" xfId="4142"/>
    <cellStyle name="常规 12 2 2 3 3 4" xfId="4143"/>
    <cellStyle name="常规 13 3 2 2 2 6" xfId="4144"/>
    <cellStyle name="常规 3 2 2 3 5" xfId="4145"/>
    <cellStyle name="常规 5 2 4 2 5" xfId="4146"/>
    <cellStyle name="常规 4 12 2" xfId="4147"/>
    <cellStyle name="常规 4 6 3 2 6" xfId="4148"/>
    <cellStyle name="常规 5 7 5" xfId="4149"/>
    <cellStyle name="常规 4 3 5 5" xfId="4150"/>
    <cellStyle name="常规 8 8 2 4" xfId="4151"/>
    <cellStyle name="常规 9 2 2 4 3 2" xfId="4152"/>
    <cellStyle name="常规 11 2 3 5 2 6" xfId="4153"/>
    <cellStyle name="常规 13 2 5 5 2 2" xfId="4154"/>
    <cellStyle name="常规 9 2 4 7 2" xfId="4155"/>
    <cellStyle name="常规 4 10 3 2" xfId="4156"/>
    <cellStyle name="常规 42 2 3 3" xfId="4157"/>
    <cellStyle name="常规 13 3 2 2 2 5" xfId="4158"/>
    <cellStyle name="常规 3 2 2 3 4" xfId="4159"/>
    <cellStyle name="常规 2 11 2 4" xfId="4160"/>
    <cellStyle name="常规 4 2 2 3 4 3 2" xfId="4161"/>
    <cellStyle name="常规 6 3 5 3 4" xfId="4162"/>
    <cellStyle name="常规 56 2 4" xfId="4163"/>
    <cellStyle name="常规 2 5 4 2 6 2" xfId="4164"/>
    <cellStyle name="常规 5 2 3 2 2 4 2" xfId="4165"/>
    <cellStyle name="常规 3 5 4 3 4" xfId="4166"/>
    <cellStyle name="常规 38" xfId="4167"/>
    <cellStyle name="常规 43" xfId="4168"/>
    <cellStyle name="常规 13 7 6" xfId="4169"/>
    <cellStyle name="常规 5 2 3 2 3 3 3" xfId="4170"/>
    <cellStyle name="常规 2 5 4 2" xfId="4171"/>
    <cellStyle name="常规 7 2 6 4" xfId="4172"/>
    <cellStyle name="常规 5 2 4 5 3 3 2" xfId="4173"/>
    <cellStyle name="常规 27 2 3 2 4" xfId="4174"/>
    <cellStyle name="常规 6 2 2 7 3" xfId="4175"/>
    <cellStyle name="常规 10 6 3 3 2" xfId="4176"/>
    <cellStyle name="常规 3 2 2 3 6 3" xfId="4177"/>
    <cellStyle name="常规 3 3 10" xfId="4178"/>
    <cellStyle name="常规 7 3 3 4 3 2" xfId="4179"/>
    <cellStyle name="常规 8 2 2 3 2 2 2 4" xfId="4180"/>
    <cellStyle name="常规 8 2 3 2 2 3" xfId="4181"/>
    <cellStyle name="常规 7 2 3 5 2 6 2" xfId="4182"/>
    <cellStyle name="常规 2 9 2 6" xfId="4183"/>
    <cellStyle name="常规 6 3 2 2 5" xfId="4184"/>
    <cellStyle name="常规 4 3 2 2 2 2 3" xfId="4185"/>
    <cellStyle name="常规 2 8 7 2" xfId="4186"/>
    <cellStyle name="常规 5 2 3 3 2 3 2" xfId="4187"/>
    <cellStyle name="常规 2 8 2 2 4 2" xfId="4188"/>
    <cellStyle name="常规 4 2 3 2 7 2" xfId="4189"/>
    <cellStyle name="常规 6 2 2 2 6 3" xfId="4190"/>
    <cellStyle name="常规 3 2 2 2 4 2 6" xfId="4191"/>
    <cellStyle name="常规 9 3" xfId="4192"/>
    <cellStyle name="常规 7 3 2 3 3 2" xfId="4193"/>
    <cellStyle name="常规 8 5 4 4 3" xfId="4194"/>
    <cellStyle name="常规 13 2 2 3 2 4 3" xfId="4195"/>
    <cellStyle name="常规 5 2 2 2 2 4 3 2" xfId="4196"/>
    <cellStyle name="常规 41 5 3 2" xfId="4197"/>
    <cellStyle name="常规 5 2 2 3 5 2 4" xfId="4198"/>
    <cellStyle name="常规 9 5 2 2 5" xfId="4199"/>
    <cellStyle name="常规 5 2 3 5 4 3 2" xfId="4200"/>
    <cellStyle name="常规 12 2 3 3 2 6" xfId="4201"/>
    <cellStyle name="常规 13 2 4 3 2 4" xfId="4202"/>
    <cellStyle name="常规 2 4 3 3 3" xfId="4203"/>
    <cellStyle name="常规 5 2 7 3 4 2" xfId="4204"/>
    <cellStyle name="常规 11 4 3 2" xfId="4205"/>
    <cellStyle name="常规 6 2 5 5 3 2" xfId="4206"/>
    <cellStyle name="常规 13 2 2 3 4 2 2" xfId="4207"/>
    <cellStyle name="常规 41 8 2" xfId="4208"/>
    <cellStyle name="常规 3 9 4 3 2" xfId="4209"/>
    <cellStyle name="常规 2 2 2 2 9 3" xfId="4210"/>
    <cellStyle name="常规 29 4" xfId="4211"/>
    <cellStyle name="常规 11 2 7 4 3 2" xfId="4212"/>
    <cellStyle name="常规 5 2 4 4 7" xfId="4213"/>
    <cellStyle name="常规 8 2 4 3 7" xfId="4214"/>
    <cellStyle name="常规 4 2 2 3 2 3" xfId="4215"/>
    <cellStyle name="常规 11 3 2 7" xfId="4216"/>
    <cellStyle name="常规 33" xfId="4217"/>
    <cellStyle name="常规 28" xfId="4218"/>
    <cellStyle name="常规 46 3 2 2" xfId="4219"/>
    <cellStyle name="常规 51 3 2 2" xfId="4220"/>
    <cellStyle name="常规 8 5 3 7 2" xfId="4221"/>
    <cellStyle name="常规 3 2 5 3 4" xfId="4222"/>
    <cellStyle name="常规 2 2 3 2 6 2" xfId="4223"/>
    <cellStyle name="常规 4 4 2 2 2 3" xfId="4224"/>
    <cellStyle name="常规 55 2 2 2 3 2" xfId="4225"/>
    <cellStyle name="常规 46 3 5" xfId="4226"/>
    <cellStyle name="常规 51 3 5" xfId="4227"/>
    <cellStyle name="常规 5 2 2 3 4 2 6" xfId="4228"/>
    <cellStyle name="常规 10 2 4 3 2 2 4 2" xfId="4229"/>
    <cellStyle name="常规 7 2 3 2 5 3 2" xfId="4230"/>
    <cellStyle name="常规 3 2 2 2 3 2 5" xfId="4231"/>
    <cellStyle name="常规 7 2 3 4 3" xfId="4232"/>
    <cellStyle name="常规 46 2 3 3" xfId="4233"/>
    <cellStyle name="常规 51 2 3 3" xfId="4234"/>
    <cellStyle name="常规 3 2 5 4 4 3 2" xfId="4235"/>
    <cellStyle name="常规 3 5 2 2 3 3" xfId="4236"/>
    <cellStyle name="常规 50 2 2 2 3" xfId="4237"/>
    <cellStyle name="常规 45 2 2 2 3" xfId="4238"/>
    <cellStyle name="常规 6 3 3 4 2 2 4 2" xfId="4239"/>
    <cellStyle name="常规 13 2 3 2 4 2 2 3" xfId="4240"/>
    <cellStyle name="常规 8 3 2 4 2 2 2" xfId="4241"/>
    <cellStyle name="常规 3 3 4 3 2" xfId="4242"/>
    <cellStyle name="常规 65" xfId="4243"/>
    <cellStyle name="常规 4 2 3 4 3 3" xfId="4244"/>
    <cellStyle name="常规 6 3 4 2 2 4 2" xfId="4245"/>
    <cellStyle name="常规 3 2 2 3 5 3 3 2" xfId="4246"/>
    <cellStyle name="常规 5 3 5 2 6 2" xfId="4247"/>
    <cellStyle name="常规 3 2 2 5 3" xfId="4248"/>
    <cellStyle name="常规 2 2 5 3 3 4" xfId="4249"/>
    <cellStyle name="常规 2 4 2 2 6" xfId="4250"/>
    <cellStyle name="常规 27 5 2" xfId="4251"/>
    <cellStyle name="常规 13 3 7 4 2" xfId="4252"/>
    <cellStyle name="常规 5 2 3 2 7 3" xfId="4253"/>
    <cellStyle name="常规 6 8 2 3" xfId="4254"/>
    <cellStyle name="常规 7 2 5 3 2 6 2" xfId="4255"/>
    <cellStyle name="常规 3 2 3 2 3 2 4" xfId="4256"/>
    <cellStyle name="常规 2 3 2 3 3 4 2" xfId="4257"/>
    <cellStyle name="常规 5 4 5 2 3" xfId="4258"/>
    <cellStyle name="常规 10 4 2 2 3 3" xfId="4259"/>
    <cellStyle name="常规 5 4 2" xfId="4260"/>
    <cellStyle name="常规 40 5 6 2" xfId="4261"/>
    <cellStyle name="常规 27 3 3 4 3" xfId="4262"/>
    <cellStyle name="常规 13 2 3 2 3 2 4" xfId="4263"/>
    <cellStyle name="常规 12 3 2 3 3 4 2" xfId="4264"/>
    <cellStyle name="常规 9 4 5 2 4" xfId="4265"/>
    <cellStyle name="常规 12 2 3 2 6 4" xfId="4266"/>
    <cellStyle name="常规 6 3 5 2 3" xfId="4267"/>
    <cellStyle name="常规 6 5 8" xfId="4268"/>
    <cellStyle name="常规 2 3 4 2 2 4 2" xfId="4269"/>
    <cellStyle name="常规 4 2 2 3 8" xfId="4270"/>
    <cellStyle name="常规 6 3 2 4 2 6 2" xfId="4271"/>
    <cellStyle name="常规 5 3 4 3 2" xfId="4272"/>
    <cellStyle name="常规 4 2 5 4 4 2" xfId="4273"/>
    <cellStyle name="常规 12 2 2 4 2 4" xfId="4274"/>
    <cellStyle name="常规 12 2 4 3 7 2" xfId="4275"/>
    <cellStyle name="常规 13 2 3 3 4 3 2" xfId="4276"/>
    <cellStyle name="常规 46 2 3 2" xfId="4277"/>
    <cellStyle name="常规 51 2 3 2" xfId="4278"/>
    <cellStyle name="常规 6 6 2 7 2" xfId="4279"/>
    <cellStyle name="常规 12 3 2 3 2 4" xfId="4280"/>
    <cellStyle name="常规 4 3 5 3 4 2" xfId="4281"/>
    <cellStyle name="常规 6 3 5 2 2 4 2" xfId="4282"/>
    <cellStyle name="常规 7 4 3 5" xfId="4283"/>
    <cellStyle name="常规 3 2 2 2 3 7" xfId="4284"/>
    <cellStyle name="常规 5 2 4 2 3 3" xfId="4285"/>
    <cellStyle name="常规 4 2 3 2 3 5" xfId="4286"/>
    <cellStyle name="常规 7 2 2 4 2 2 3" xfId="4287"/>
    <cellStyle name="常规 10 2 2 2 5 2 4" xfId="4288"/>
    <cellStyle name="常规 6 3 3 3" xfId="4289"/>
    <cellStyle name="常规 49 2" xfId="4290"/>
    <cellStyle name="常规 54 2" xfId="4291"/>
    <cellStyle name="百分比 2 4 7 2" xfId="4292"/>
    <cellStyle name="常规 7 3 7 2" xfId="4293"/>
    <cellStyle name="常规 2 5 3 2 3 3" xfId="4294"/>
    <cellStyle name="常规 2 2 2 2 3 2 6" xfId="4295"/>
    <cellStyle name="常规 13 2 2 7" xfId="4296"/>
    <cellStyle name="常规 10 2 2 6 4" xfId="4297"/>
    <cellStyle name="常规 7 3 4 3 2" xfId="4298"/>
    <cellStyle name="常规 8 4 3 3" xfId="4299"/>
    <cellStyle name="常规 3 2 3 2 3 5" xfId="4300"/>
    <cellStyle name="常规 2 2 2 2 2" xfId="4301"/>
    <cellStyle name="常规 6 2 3 4 5" xfId="4302"/>
    <cellStyle name="常规 12 2 3 2 2 4" xfId="4303"/>
    <cellStyle name="常规 7 2 2 5 4 3 2" xfId="4304"/>
    <cellStyle name="常规 3 2 2 6 2 2" xfId="4305"/>
    <cellStyle name="常规 13 4 2 2 2 4" xfId="4306"/>
    <cellStyle name="常规 4 2 2 3 3" xfId="4307"/>
    <cellStyle name="常规 5 4 5 2 4 2" xfId="4308"/>
    <cellStyle name="常规 5 3 5 2" xfId="4309"/>
    <cellStyle name="常规 3 2 2 4 2 3 3" xfId="4310"/>
    <cellStyle name="常规 27 2 3 2 5 2" xfId="4311"/>
    <cellStyle name="常规 6 2 2 7 4 2" xfId="4312"/>
    <cellStyle name="常规 8 2 4 2 7" xfId="4313"/>
    <cellStyle name="常规 3 2 2 3 3 2 6 2" xfId="4314"/>
    <cellStyle name="百分比 3 5 3 3 2" xfId="4315"/>
    <cellStyle name="常规 9 2 3 2 2 2 3 3 2" xfId="4316"/>
    <cellStyle name="常规 4 2 4 6" xfId="4317"/>
    <cellStyle name="常规 8 2 4 2 4 3" xfId="4318"/>
    <cellStyle name="常规 6 2 2 2 4 7" xfId="4319"/>
    <cellStyle name="常规 2 5 4 2 2" xfId="4320"/>
    <cellStyle name="常规 9 2 3 6 3" xfId="4321"/>
    <cellStyle name="常规 4 5 3 3 4 2" xfId="4322"/>
    <cellStyle name="常规 9 2 2 3 2 3" xfId="4323"/>
    <cellStyle name="常规 13 2 3 2 3 7" xfId="4324"/>
    <cellStyle name="常规 2 3 2 4 6" xfId="4325"/>
    <cellStyle name="常规 3 2 3 2 2 3 2" xfId="4326"/>
    <cellStyle name="常规 3 2 2 6 2 3" xfId="4327"/>
    <cellStyle name="常规 12 2 3 2 2 5" xfId="4328"/>
    <cellStyle name="常规 6 4 2 3 4 2" xfId="4329"/>
    <cellStyle name="常规 13 5 4 2 2 4" xfId="4330"/>
    <cellStyle name="常规 5 4 2 3 3" xfId="4331"/>
    <cellStyle name="常规 6 3 2 7 3 2" xfId="4332"/>
    <cellStyle name="常规 27 7 2 3 2" xfId="4333"/>
    <cellStyle name="常规 13 5 3 7" xfId="4334"/>
    <cellStyle name="常规 10 4 3 2 6 2" xfId="4335"/>
    <cellStyle name="常规 5 2 2 3 5 3 2" xfId="4336"/>
    <cellStyle name="常规 11 2 5 4 2 3 2" xfId="4337"/>
    <cellStyle name="常规 7 5 4 2 6" xfId="4338"/>
    <cellStyle name="常规 6 4 3 4" xfId="4339"/>
    <cellStyle name="常规 5 2 3 2 3 2" xfId="4340"/>
    <cellStyle name="常规 4 2 2 2 3 4" xfId="4341"/>
    <cellStyle name="常规 7 8 2 2" xfId="4342"/>
    <cellStyle name="常规 3 2 2 6 2 4" xfId="4343"/>
    <cellStyle name="常规 11 2 4 6 4" xfId="4344"/>
    <cellStyle name="常规 12 5 7 3" xfId="4345"/>
    <cellStyle name="常规 12 2 3 2 2 6" xfId="4346"/>
    <cellStyle name="常规 13 2 3 2 2 2 3 3" xfId="4347"/>
    <cellStyle name="常规 9 4 4 2 3 3" xfId="4348"/>
    <cellStyle name="常规 4 2 2 7" xfId="4349"/>
    <cellStyle name="常规 4 2 5 6 4 2" xfId="4350"/>
    <cellStyle name="常规 12 2 2 6 2 4" xfId="4351"/>
    <cellStyle name="常规 3 3 3 2 3" xfId="4352"/>
    <cellStyle name="常规 5 3 6 3 3 2" xfId="4353"/>
    <cellStyle name="常规 43 3 2 2" xfId="4354"/>
    <cellStyle name="常规 10 3 2 2 6" xfId="4355"/>
    <cellStyle name="常规 6 2 3 2 3 2 2 4 2" xfId="4356"/>
    <cellStyle name="常规 11 2 10 3 2" xfId="4357"/>
    <cellStyle name="常规 4 4 5 5" xfId="4358"/>
    <cellStyle name="常规 13 2 5 4 2 6 2" xfId="4359"/>
    <cellStyle name="常规 6 3 6 2 4" xfId="4360"/>
    <cellStyle name="常规 9 2 5 7 2" xfId="4361"/>
    <cellStyle name="常规 7 3 2 4 2 3 3 2" xfId="4362"/>
    <cellStyle name="常规 13 5 2 2 3 3 2" xfId="4363"/>
    <cellStyle name="常规 13 7 2 2 4 2" xfId="4364"/>
    <cellStyle name="常规 5 6 2 4" xfId="4365"/>
    <cellStyle name="常规 5 2 2 4 2 2" xfId="4366"/>
    <cellStyle name="百分比 4 7 2" xfId="4367"/>
    <cellStyle name="常规 22 3 2" xfId="4368"/>
    <cellStyle name="常规 13 3 2 2 2" xfId="4369"/>
    <cellStyle name="常规 4 2 5 4 2 6 2" xfId="4370"/>
    <cellStyle name="常规 40 5 2 3 3 2" xfId="4371"/>
    <cellStyle name="常规 4 2 3 4 4 2" xfId="4372"/>
    <cellStyle name="常规 2 5 4 2 4" xfId="4373"/>
    <cellStyle name="常规 9 2 3 6 5" xfId="4374"/>
    <cellStyle name="常规 7 2 4 2 2 3" xfId="4375"/>
    <cellStyle name="常规 5 2 2 2 2 7" xfId="4376"/>
    <cellStyle name="常规 10 3 2 8" xfId="4377"/>
    <cellStyle name="常规 8 3 3" xfId="4378"/>
    <cellStyle name="常规 7 3 2 3 2 2 3" xfId="4379"/>
    <cellStyle name="常规 9 3 2 2 2 2 4 2" xfId="4380"/>
    <cellStyle name="常规 6 2 4 2 2" xfId="4381"/>
    <cellStyle name="常规 49 2 2 5 2" xfId="4382"/>
    <cellStyle name="常规 54 2 2 5 2" xfId="4383"/>
    <cellStyle name="常规 40 2 8 2" xfId="4384"/>
    <cellStyle name="常规 7 2 5 2 2 3 2" xfId="4385"/>
    <cellStyle name="常规 27 4 3 4 3" xfId="4386"/>
    <cellStyle name="常规 5 2 3 2 2 7 2" xfId="4387"/>
    <cellStyle name="常规 8 9 4 2" xfId="4388"/>
    <cellStyle name="常规 10 7 7 2" xfId="4389"/>
    <cellStyle name="常规 13 2 2 4 2 3" xfId="4390"/>
    <cellStyle name="常规 2 2 4 3 2" xfId="4391"/>
    <cellStyle name="常规 8 6 4 3" xfId="4392"/>
    <cellStyle name="常规 5 2 5 2" xfId="4393"/>
    <cellStyle name="常规 41 2 2 3" xfId="4394"/>
    <cellStyle name="常规 6 4 4 4 2" xfId="4395"/>
    <cellStyle name="常规 7 2 10 2" xfId="4396"/>
    <cellStyle name="常规 5 2 3 2 4 2 2" xfId="4397"/>
    <cellStyle name="常规 4 5 3 3 4" xfId="4398"/>
    <cellStyle name="常规 7 5 3 4" xfId="4399"/>
    <cellStyle name="常规 3 2 2 3 3 6" xfId="4400"/>
    <cellStyle name="常规 5 2 4 3 3 2" xfId="4401"/>
    <cellStyle name="常规 4 2 5 2 4" xfId="4402"/>
    <cellStyle name="常规 10 3 4 3 3" xfId="4403"/>
    <cellStyle name="常规 4 6 6 2" xfId="4404"/>
    <cellStyle name="常规 2 2 2 2 5 2 2 4 2" xfId="4405"/>
    <cellStyle name="常规 13 4 2 3 4 2" xfId="4406"/>
    <cellStyle name="常规 5 2 2 3 5 5" xfId="4407"/>
    <cellStyle name="常规 12 9 3 3 2" xfId="4408"/>
    <cellStyle name="常规 11 2 8 2 4 2" xfId="4409"/>
    <cellStyle name="常规 6 3 2 2 6" xfId="4410"/>
    <cellStyle name="常规 4 3 2 2 2 2 4" xfId="4411"/>
    <cellStyle name="常规 4 2 2 2 5 3" xfId="4412"/>
    <cellStyle name="常规 4 2 3 2 4 3 3" xfId="4413"/>
    <cellStyle name="常规 5 2 4 3 7" xfId="4414"/>
    <cellStyle name="常规 12 2 2 3 2 4" xfId="4415"/>
    <cellStyle name="常规 4 2 5 3 4 2" xfId="4416"/>
    <cellStyle name="常规 2 2 2 2 3 3 2 2 2" xfId="4417"/>
    <cellStyle name="常规 13 2 3 3 2 2" xfId="4418"/>
    <cellStyle name="常规 9 5 4 2" xfId="4419"/>
    <cellStyle name="常规 8 2 3 2 3 2 6 2" xfId="4420"/>
    <cellStyle name="常规 12 4 2 2 2 4 2" xfId="4421"/>
    <cellStyle name="常规 10 2 8 6 2" xfId="4422"/>
    <cellStyle name="常规 10 2 3 2 4 2 5" xfId="4423"/>
    <cellStyle name="常规 5 2 2 2 3 4 2" xfId="4424"/>
    <cellStyle name="常规 11 2 2 3 8" xfId="4425"/>
    <cellStyle name="常规 10 2 5 2 2 3 2" xfId="4426"/>
    <cellStyle name="常规 12 3 4 7" xfId="4427"/>
    <cellStyle name="常规 11 3 8" xfId="4428"/>
    <cellStyle name="常规 12 3 5 2 3 3 2" xfId="4429"/>
    <cellStyle name="常规 5 2 2 2 3 2 3 3 2" xfId="4430"/>
    <cellStyle name="常规 2 5 4 5" xfId="4431"/>
    <cellStyle name="常规 13 3 3 4 3 2" xfId="4432"/>
    <cellStyle name="常规 13 2 5 2 6" xfId="4433"/>
    <cellStyle name="常规 5 2 2 5 4 3 2" xfId="4434"/>
    <cellStyle name="常规 13 2 7 2 4" xfId="4435"/>
    <cellStyle name="常规 6 2 3 2 5 3" xfId="4436"/>
    <cellStyle name="常规 10 2 4 4 2 2 2" xfId="4437"/>
    <cellStyle name="常规 5 2 2 2 5 5" xfId="4438"/>
    <cellStyle name="常规 4 2 2 2 2 3 4" xfId="4439"/>
    <cellStyle name="常规 2 4 2 3" xfId="4440"/>
    <cellStyle name="常规 5 2 4 3 4 2" xfId="4441"/>
    <cellStyle name="常规 3 2 2 3 4 6" xfId="4442"/>
    <cellStyle name="常规 7 5 4 4" xfId="4443"/>
    <cellStyle name="常规 3 3 2 2 5" xfId="4444"/>
    <cellStyle name="常规 43 2 2 4" xfId="4445"/>
    <cellStyle name="常规 5 2 5 5 5" xfId="4446"/>
    <cellStyle name="常规 12 2 4 6" xfId="4447"/>
    <cellStyle name="常规 8 2 2 2 5 6 2" xfId="4448"/>
    <cellStyle name="常规 5 8 2 4" xfId="4449"/>
    <cellStyle name="常规 5 2 2 6 2 2" xfId="4450"/>
    <cellStyle name="常规 5 2 2 3 2 7 2" xfId="4451"/>
    <cellStyle name="常规 7 2 4 3 2 3 2" xfId="4452"/>
    <cellStyle name="常规 4 2 2 3 2 3 3" xfId="4453"/>
    <cellStyle name="常规 3 4 2 2" xfId="4454"/>
    <cellStyle name="常规 40 4 2 3 3 2" xfId="4455"/>
    <cellStyle name="常规 12 9 2" xfId="4456"/>
    <cellStyle name="常规 6 2 2 2 8" xfId="4457"/>
    <cellStyle name="常规 3 3 2 3 6" xfId="4458"/>
    <cellStyle name="常规 3 2 4 2 2 2 2" xfId="4459"/>
    <cellStyle name="常规 4 2 4 5 6" xfId="4460"/>
    <cellStyle name="常规 9 3 3 4" xfId="4461"/>
    <cellStyle name="常规 6 2 2 3 4 2 2 4 2" xfId="4462"/>
    <cellStyle name="常规 5 2 2 2 3 4 3 2" xfId="4463"/>
    <cellStyle name="常规 5 2 2 2 3 2 2 3" xfId="4464"/>
    <cellStyle name="常规 9 3 2 5 2" xfId="4465"/>
    <cellStyle name="常规 2 3" xfId="4466"/>
    <cellStyle name="常规 42 4 4" xfId="4467"/>
    <cellStyle name="常规 9 3 2 2 6" xfId="4468"/>
    <cellStyle name="常规 8 2 3 7 2" xfId="4469"/>
    <cellStyle name="常规 3 5 2 3" xfId="4470"/>
    <cellStyle name="常规 4 2 2 3 3 3 4" xfId="4471"/>
    <cellStyle name="常规 27 2 2 4 3 3 2" xfId="4472"/>
    <cellStyle name="常规 3 3 4 2" xfId="4473"/>
    <cellStyle name="常规 2 5 4 7 2" xfId="4474"/>
    <cellStyle name="常规 4 2 2 2 3 2 6 2" xfId="4475"/>
    <cellStyle name="常规 12 2 2 3 2 2 5" xfId="4476"/>
    <cellStyle name="常规 6 4 3 2 6 2" xfId="4477"/>
    <cellStyle name="常规 12 3 2 4 2 2 3" xfId="4478"/>
    <cellStyle name="常规 46 2 2 4" xfId="4479"/>
    <cellStyle name="常规 51 2 2 4" xfId="4480"/>
    <cellStyle name="常规 9 2 5 5 4" xfId="4481"/>
    <cellStyle name="常规 8 2 4 4 2 3 2" xfId="4482"/>
    <cellStyle name="常规 3 2 2 5 2 3" xfId="4483"/>
    <cellStyle name="常规 13 2 3 2 6 4 2" xfId="4484"/>
    <cellStyle name="常规 2 3 2 7 3 2" xfId="4485"/>
    <cellStyle name="常规 7 2 3 2 5 5" xfId="4486"/>
    <cellStyle name="常规 13 7 7 2" xfId="4487"/>
    <cellStyle name="常规 41 4 5 2" xfId="4488"/>
    <cellStyle name="常规 5 4 4" xfId="4489"/>
    <cellStyle name="常规 4 2 2 2 2 4 3" xfId="4490"/>
    <cellStyle name="常规 2 4 3 2" xfId="4491"/>
    <cellStyle name="常规 9 3 2 5 3 3 2" xfId="4492"/>
    <cellStyle name="常规 5 2 5 5 4" xfId="4493"/>
    <cellStyle name="常规 45 2 3 3" xfId="4494"/>
    <cellStyle name="常规 50 2 3 3" xfId="4495"/>
    <cellStyle name="常规 9 2 5 3 2" xfId="4496"/>
    <cellStyle name="常规 2 2 2 2 9 4" xfId="4497"/>
    <cellStyle name="常规 40 2 3 3" xfId="4498"/>
    <cellStyle name="常规 5 2 2 2 2 2 5" xfId="4499"/>
    <cellStyle name="常规 2 4 4" xfId="4500"/>
    <cellStyle name="常规 8 3 5 2 3 3 2" xfId="4501"/>
    <cellStyle name="常规 13 2 6 2 2 3" xfId="4502"/>
    <cellStyle name="常规 2 6 2 3 2" xfId="4503"/>
    <cellStyle name="常规 4 2 2 2 4 3 4 2" xfId="4504"/>
    <cellStyle name="常规 40 3 2 2 4" xfId="4505"/>
    <cellStyle name="常规 3 2 3 3 7" xfId="4506"/>
    <cellStyle name="常规 5 3 6 2 2" xfId="4507"/>
    <cellStyle name="常规 6 3 3 3 4 2" xfId="4508"/>
    <cellStyle name="常规 40 4 5" xfId="4509"/>
    <cellStyle name="常规 49 2 4 2" xfId="4510"/>
    <cellStyle name="常规 54 2 4 2" xfId="4511"/>
    <cellStyle name="常规 2 2 7 7" xfId="4512"/>
    <cellStyle name="常规 3 2 5 3 5" xfId="4513"/>
    <cellStyle name="常规 2 2 3 2 6 3" xfId="4514"/>
    <cellStyle name="常规 46 3 2 3" xfId="4515"/>
    <cellStyle name="常规 51 3 2 3" xfId="4516"/>
    <cellStyle name="常规 8 2 2 3 4 2 6" xfId="4517"/>
    <cellStyle name="常规 12 3 4 3 2" xfId="4518"/>
    <cellStyle name="常规 11 2 2 3 4 2" xfId="4519"/>
    <cellStyle name="常规 11 2 4 4 2 6" xfId="4520"/>
    <cellStyle name="常规 40 3 4 2 3" xfId="4521"/>
    <cellStyle name="常规 10 2 2 2 5 2 4 2" xfId="4522"/>
    <cellStyle name="常规 8 5 3 3 4" xfId="4523"/>
    <cellStyle name="常规 2 2 3 2 2 4" xfId="4524"/>
    <cellStyle name="常规 8 5 3 2 3 2" xfId="4525"/>
    <cellStyle name="常规 40 2 2 2 2 3 2" xfId="4526"/>
    <cellStyle name="常规 11 2 2 6 2 4" xfId="4527"/>
    <cellStyle name="常规 3 2 5 6 4 2" xfId="4528"/>
    <cellStyle name="常规 4 2 3 2 3 2 3 3 2" xfId="4529"/>
    <cellStyle name="常规 49 2 3 2" xfId="4530"/>
    <cellStyle name="常规 54 2 3 2" xfId="4531"/>
    <cellStyle name="常规 6 3 3 3 3 2" xfId="4532"/>
    <cellStyle name="常规 40 3 5" xfId="4533"/>
    <cellStyle name="常规 5 3 2 3 3 4" xfId="4534"/>
    <cellStyle name="常规 2 2 3 5 5" xfId="4535"/>
    <cellStyle name="常规 13 2 2 3 4 6" xfId="4536"/>
    <cellStyle name="常规 2 2 5 3 2 2 4 2" xfId="4537"/>
    <cellStyle name="常规 9 5 3 2 3" xfId="4538"/>
    <cellStyle name="百分比 2 3 4 2 3 2" xfId="4539"/>
    <cellStyle name="常规 3 5 4 2 2 4" xfId="4540"/>
    <cellStyle name="常规 2 2 3 5 3" xfId="4541"/>
    <cellStyle name="常规 8 5 6 4" xfId="4542"/>
    <cellStyle name="常规 13 2 2 3 4 4" xfId="4543"/>
    <cellStyle name="常规 3 3 5" xfId="4544"/>
    <cellStyle name="常规 12 2 2 3 4 2 3" xfId="4545"/>
    <cellStyle name="常规 5 2 2 2 2 2 6 2" xfId="4546"/>
    <cellStyle name="常规 40 2 3 4 2" xfId="4547"/>
    <cellStyle name="常规 10 2 2 3 4 7" xfId="4548"/>
    <cellStyle name="常规 6 2 12" xfId="4549"/>
    <cellStyle name="常规 12 2 4 3 4 3" xfId="4550"/>
    <cellStyle name="常规 5 3 2 3 2 2 4 2" xfId="4551"/>
    <cellStyle name="常规 5 3 6 3 2" xfId="4552"/>
    <cellStyle name="常规 12 2 2 2 3 3 4" xfId="4553"/>
    <cellStyle name="常规 11 2 2 2 5 6" xfId="4554"/>
    <cellStyle name="常规 4 2 4 8" xfId="4555"/>
    <cellStyle name="常规 9 2 2 3 2 5" xfId="4556"/>
    <cellStyle name="常规 2 4 3 2 5" xfId="4557"/>
    <cellStyle name="常规 4 2 2 3 4 3" xfId="4558"/>
    <cellStyle name="常规 5 3 2 7 3" xfId="4559"/>
    <cellStyle name="常规 2 2 2 2 3 2 4 3" xfId="4560"/>
    <cellStyle name="常规 13 2 2 5 3" xfId="4561"/>
    <cellStyle name="常规 8 7 5" xfId="4562"/>
    <cellStyle name="常规 4 2 4 5 5" xfId="4563"/>
    <cellStyle name="常规 2 2 2 2 2 5 2 2" xfId="4564"/>
    <cellStyle name="常规 8 2 2 7" xfId="4565"/>
    <cellStyle name="百分比 2 2 2 6" xfId="4566"/>
    <cellStyle name="常规 5 3 2 4 2 2 4 2" xfId="4567"/>
    <cellStyle name="常规 12 2 2 2 4 2 2 3" xfId="4568"/>
    <cellStyle name="常规 11 2 2 3 4 4 3" xfId="4569"/>
    <cellStyle name="常规 8 2 4 3 4 3" xfId="4570"/>
    <cellStyle name="常规 6 2 2 3 4 7" xfId="4571"/>
    <cellStyle name="常规 5 2 3 2 3 4 3 2" xfId="4572"/>
    <cellStyle name="常规 9 2 3 2 5 2" xfId="4573"/>
    <cellStyle name="常规 2 4 9" xfId="4574"/>
    <cellStyle name="常规 3 2 3 2 3 2 3 2" xfId="4575"/>
    <cellStyle name="常规 9 5 4 8 2" xfId="4576"/>
    <cellStyle name="常规 6 8 2 2 2" xfId="4577"/>
    <cellStyle name="常规 8 2 3 2 5" xfId="4578"/>
    <cellStyle name="常规 3 2 2 2 3 2 2 3" xfId="4579"/>
    <cellStyle name="常规 4 3 6 3 3" xfId="4580"/>
    <cellStyle name="常规 3 14" xfId="4581"/>
    <cellStyle name="常规 2 2 3 2 3 2 6 2" xfId="4582"/>
    <cellStyle name="常规 13 2 3 2 3 2 3 2" xfId="4583"/>
    <cellStyle name="常规 2 2 2 3 7" xfId="4584"/>
    <cellStyle name="常规 9 2 2 8 3 2" xfId="4585"/>
    <cellStyle name="常规 5 2 3 2 3 3 4" xfId="4586"/>
    <cellStyle name="常规 12 2 5 2 3 3" xfId="4587"/>
    <cellStyle name="常规 10 2 3 2 3 7" xfId="4588"/>
    <cellStyle name="常规 4 2 3 2 4 4 3" xfId="4589"/>
    <cellStyle name="常规 4 10 2 3" xfId="4590"/>
    <cellStyle name="常规 42 2 2 4" xfId="4591"/>
    <cellStyle name="常规 3 2 2 2 5" xfId="4592"/>
    <cellStyle name="常规 11 4 4 2 6" xfId="4593"/>
    <cellStyle name="常规 2 2 2 2 2 5 2 3 2" xfId="4594"/>
    <cellStyle name="常规 8 2 2 8 2" xfId="4595"/>
    <cellStyle name="常规 5 2 3 2 2 3 3" xfId="4596"/>
    <cellStyle name="常规 5 2 4 5 2 4 2" xfId="4597"/>
    <cellStyle name="常规 7 7 2 6 2" xfId="4598"/>
    <cellStyle name="常规 2 4 4 2 4" xfId="4599"/>
    <cellStyle name="常规 8 2 5 5 6" xfId="4600"/>
    <cellStyle name="常规 4 2 2 4 4 2" xfId="4601"/>
    <cellStyle name="常规 2 9 2 2 3" xfId="4602"/>
    <cellStyle name="常规 4 3 3 2 6" xfId="4603"/>
    <cellStyle name="常规 6 4 7 3 2" xfId="4604"/>
    <cellStyle name="常规 7 2 2 7 4" xfId="4605"/>
    <cellStyle name="常规 4 2 5 3 2 2 4 2" xfId="4606"/>
    <cellStyle name="常规 5 2 4 2 3" xfId="4607"/>
    <cellStyle name="常规 2 2 2 2 10 4 2" xfId="4608"/>
    <cellStyle name="常规 5 2 3 6 3" xfId="4609"/>
    <cellStyle name="常规 3 2 3 2 5 2 2" xfId="4610"/>
    <cellStyle name="常规 9 3 2 10" xfId="4611"/>
    <cellStyle name="常规 8 3 5 4 3 2" xfId="4612"/>
    <cellStyle name="常规 56 2" xfId="4613"/>
    <cellStyle name="常规 61 2" xfId="4614"/>
    <cellStyle name="常规 6 3 5 3" xfId="4615"/>
    <cellStyle name="常规 8 7 3" xfId="4616"/>
    <cellStyle name="常规 40 4" xfId="4617"/>
    <cellStyle name="常规 40 2 4 2" xfId="4618"/>
    <cellStyle name="常规 5 2 2 2 2 3 4" xfId="4619"/>
    <cellStyle name="常规 5 3 2 3 2 3 2" xfId="4620"/>
    <cellStyle name="常规 9 7 2 3 3 2" xfId="4621"/>
    <cellStyle name="常规 4 3 2 4 7" xfId="4622"/>
    <cellStyle name="常规 3 2 5 2 2 3 3" xfId="4623"/>
    <cellStyle name="常规 5 2 2 2 4 5" xfId="4624"/>
    <cellStyle name="常规 2 2 13" xfId="4625"/>
    <cellStyle name="常规 5 4 4 7" xfId="4626"/>
    <cellStyle name="常规 50 2 2 3 3" xfId="4627"/>
    <cellStyle name="常规 45 2 2 3 3" xfId="4628"/>
    <cellStyle name="常规 9 2 2 3 4 6" xfId="4629"/>
    <cellStyle name="常规 42 3 2 4" xfId="4630"/>
    <cellStyle name="常规 4 11 2 3" xfId="4631"/>
    <cellStyle name="常规 8 3 6 2 3" xfId="4632"/>
    <cellStyle name="常规 5 2 2 3 4 2 3 2" xfId="4633"/>
    <cellStyle name="常规 5 5 4 4 3 2" xfId="4634"/>
    <cellStyle name="常规 40 7 2" xfId="4635"/>
    <cellStyle name="常规 6 4 4 2 2 3" xfId="4636"/>
    <cellStyle name="常规 5 2 5 3 3" xfId="4637"/>
    <cellStyle name="常规 9 2 7 2 3" xfId="4638"/>
    <cellStyle name="常规 5 2 4 2 4 3 2" xfId="4639"/>
    <cellStyle name="常规 3 2 2 2 4 7 2" xfId="4640"/>
    <cellStyle name="常规 9 5 3 3" xfId="4641"/>
    <cellStyle name="常规 2 3 3 2 2" xfId="4642"/>
    <cellStyle name="常规 7 4 5 3 2" xfId="4643"/>
    <cellStyle name="常规 5 2 2 2 5 2 4" xfId="4644"/>
    <cellStyle name="常规 40 5 3 2" xfId="4645"/>
    <cellStyle name="常规 4 2 2 5 2 3 3" xfId="4646"/>
    <cellStyle name="常规 10 2 7 7" xfId="4647"/>
    <cellStyle name="常规 5 4 2 2" xfId="4648"/>
    <cellStyle name="常规 2 3 2 2 6" xfId="4649"/>
    <cellStyle name="常规 9 4 3 7" xfId="4650"/>
    <cellStyle name="常规 13 2 7 4 2" xfId="4651"/>
    <cellStyle name="常规 2 3 2 2 3 4 2" xfId="4652"/>
    <cellStyle name="常规 9 2 2 3 8" xfId="4653"/>
    <cellStyle name="常规 11 2 3 2 3 7" xfId="4654"/>
    <cellStyle name="常规 13 2 5 2 3 3" xfId="4655"/>
    <cellStyle name="常规 2 5 2 4 2" xfId="4656"/>
    <cellStyle name="常规 5 5 8" xfId="4657"/>
    <cellStyle name="常规 6 2 2 3 2 4 2" xfId="4658"/>
    <cellStyle name="常规 13 2 5 3 7" xfId="4659"/>
    <cellStyle name="常规 9 2 3 3 2 2 4" xfId="4660"/>
    <cellStyle name="常规 5 2 4 5 4" xfId="4661"/>
    <cellStyle name="常规 2 8 4 3 2" xfId="4662"/>
    <cellStyle name="常规 4 2 5 3 5" xfId="4663"/>
    <cellStyle name="常规 5 2 4 5 6" xfId="4664"/>
    <cellStyle name="常规 6 9 2 2 4 2" xfId="4665"/>
    <cellStyle name="常规 4 2 3 5 3 3" xfId="4666"/>
    <cellStyle name="常规 12 2 3 2 5 3 3 2" xfId="4667"/>
    <cellStyle name="常规 9 2 3 5 2 3 3" xfId="4668"/>
    <cellStyle name="常规 8 7 2 6" xfId="4669"/>
    <cellStyle name="常规 5 2 5 5 2 4" xfId="4670"/>
    <cellStyle name="常规 4 2 4" xfId="4671"/>
    <cellStyle name="常规 4 6" xfId="4672"/>
    <cellStyle name="常规 5 3 4 2 3" xfId="4673"/>
    <cellStyle name="常规 4 3 2 6" xfId="4674"/>
    <cellStyle name="常规 9 2 4 4 3" xfId="4675"/>
    <cellStyle name="常规 2 3 2 3 6" xfId="4676"/>
    <cellStyle name="常规 3 2 3 2 2 2 2" xfId="4677"/>
    <cellStyle name="常规 9 4 4 7" xfId="4678"/>
    <cellStyle name="常规 5 2 2 4 5" xfId="4679"/>
    <cellStyle name="常规 40 3 3 6" xfId="4680"/>
    <cellStyle name="常规 5 10 2" xfId="4681"/>
    <cellStyle name="常规 9 7 3" xfId="4682"/>
    <cellStyle name="常规 4 2 5 5 3" xfId="4683"/>
    <cellStyle name="常规 8 2 2 3 7 2" xfId="4684"/>
    <cellStyle name="常规 6 3 2 3 2" xfId="4685"/>
    <cellStyle name="常规 48 2 2" xfId="4686"/>
    <cellStyle name="常规 53 2 2" xfId="4687"/>
    <cellStyle name="常规 13 2 3 5 4 2" xfId="4688"/>
    <cellStyle name="常规 9 2 2 3 3 2 3" xfId="4689"/>
    <cellStyle name="常规 9 3 4 2 2 4" xfId="4690"/>
    <cellStyle name="常规 8 3 3 2 2" xfId="4691"/>
    <cellStyle name="常规 2 2 3 5 6" xfId="4692"/>
    <cellStyle name="常规 13 2 2 3 4 7" xfId="4693"/>
    <cellStyle name="常规 7 2 2 5 4" xfId="4694"/>
    <cellStyle name="常规 5 2 2 4 2 5" xfId="4695"/>
    <cellStyle name="常规 3 2 3 4 4" xfId="4696"/>
    <cellStyle name="常规 42 3 4 3" xfId="4697"/>
    <cellStyle name="常规 10 2 2 3 2 4 3" xfId="4698"/>
    <cellStyle name="常规 5 6 2 2 4 2" xfId="4699"/>
    <cellStyle name="常规 3 4 2 2 3 3 2" xfId="4700"/>
    <cellStyle name="常规 4 2 2 5 2 2 4 2" xfId="4701"/>
    <cellStyle name="常规 27 2 2 2 2 2 3" xfId="4702"/>
    <cellStyle name="常规 12 2 4 4 4" xfId="4703"/>
    <cellStyle name="常规 3 2 4 3 7 2" xfId="4704"/>
    <cellStyle name="常规 7 2 3 6 4" xfId="4705"/>
    <cellStyle name="常规 3 2 2 2 4 2 3 3" xfId="4706"/>
    <cellStyle name="常规 5 2 6" xfId="4707"/>
    <cellStyle name="常规 7 2 2 2 4 2 6 2" xfId="4708"/>
    <cellStyle name="常规 4 2 2 3 3 7" xfId="4709"/>
    <cellStyle name="常规 6 2 4 3 3 3" xfId="4710"/>
    <cellStyle name="常规 10 2 3 3" xfId="4711"/>
    <cellStyle name="常规 40 2 3" xfId="4712"/>
    <cellStyle name="常规 7 2 5 3 2 2 4 2" xfId="4713"/>
    <cellStyle name="常规 10 4 7 3 2" xfId="4714"/>
    <cellStyle name="常规 3 8 5" xfId="4715"/>
    <cellStyle name="常规 3 4 4 2 3" xfId="4716"/>
    <cellStyle name="常规 7 4 2 2 3 3 2" xfId="4717"/>
    <cellStyle name="常规 4 6 2 2 3 2" xfId="4718"/>
    <cellStyle name="常规 2 2 2 2 2 7 2" xfId="4719"/>
    <cellStyle name="常规 4 2 4 2 2 3 2" xfId="4720"/>
    <cellStyle name="常规 9 2 2 5 2 5" xfId="4721"/>
    <cellStyle name="常规 49 2 4 3" xfId="4722"/>
    <cellStyle name="常规 54 2 4 3" xfId="4723"/>
    <cellStyle name="常规 6 3 3 3 4 3" xfId="4724"/>
    <cellStyle name="常规 40 4 6" xfId="4725"/>
    <cellStyle name="常规 2 2 5 3 2 6" xfId="4726"/>
    <cellStyle name="常规 5 2 2 2 2 2 2 3" xfId="4727"/>
    <cellStyle name="常规 9 2 2 5 2" xfId="4728"/>
    <cellStyle name="常规 8 2 3 2 5 2 4 2" xfId="4729"/>
    <cellStyle name="常规 3 2 4 2 4 3" xfId="4730"/>
    <cellStyle name="常规 2 2 11 2 3" xfId="4731"/>
    <cellStyle name="常规 2 3 2 2 4 2" xfId="4732"/>
    <cellStyle name="常规 5 2 6 2 3 3 2" xfId="4733"/>
    <cellStyle name="常规 8 3 4 3 3" xfId="4734"/>
    <cellStyle name="常规 42 2 2 2" xfId="4735"/>
    <cellStyle name="常规 5 3 5 2 3 2" xfId="4736"/>
    <cellStyle name="常规 3 2 2 2 3" xfId="4737"/>
    <cellStyle name="常规 47 2 2 2 3 2" xfId="4738"/>
    <cellStyle name="常规 52 2 2 2 3 2" xfId="4739"/>
    <cellStyle name="常规 3 11 6" xfId="4740"/>
    <cellStyle name="常规 4 2 3 2 2 4 2" xfId="4741"/>
    <cellStyle name="常规 12 10 3" xfId="4742"/>
    <cellStyle name="常规 6 4 5 6" xfId="4743"/>
    <cellStyle name="常规 5 2 3 2 5 4" xfId="4744"/>
    <cellStyle name="常规 10 6 3 2 4" xfId="4745"/>
    <cellStyle name="常规 7 5 5 3" xfId="4746"/>
    <cellStyle name="常规 3 2 2 3 5 5" xfId="4747"/>
    <cellStyle name="常规 9 3 5 2" xfId="4748"/>
    <cellStyle name="常规 12 2 2 2 6" xfId="4749"/>
    <cellStyle name="常规 2 2 11 4" xfId="4750"/>
    <cellStyle name="常规 40 4 4 2" xfId="4751"/>
    <cellStyle name="常规 5 2 2 2 4 3 4" xfId="4752"/>
    <cellStyle name="常规 4 3 2 7" xfId="4753"/>
    <cellStyle name="常规 5 3 2 4 2 6 2" xfId="4754"/>
    <cellStyle name="常规 8 8 2 3" xfId="4755"/>
    <cellStyle name="常规 5 4 5 2 4" xfId="4756"/>
    <cellStyle name="常规 12 2 9 2" xfId="4757"/>
    <cellStyle name="常规 4 3 2 5 2 4" xfId="4758"/>
    <cellStyle name="常规 6 2 2 2 4" xfId="4759"/>
    <cellStyle name="常规 9 2 2 3 6 2" xfId="4760"/>
    <cellStyle name="常规 9 2 4 4 2 2 4" xfId="4761"/>
    <cellStyle name="常规 4 3 2 2 4 3" xfId="4762"/>
    <cellStyle name="常规 9 2 3 5 7" xfId="4763"/>
    <cellStyle name="常规 5 10 3" xfId="4764"/>
    <cellStyle name="常规 3 9 3 3" xfId="4765"/>
    <cellStyle name="常规 40 6 5 2" xfId="4766"/>
    <cellStyle name="常规 3 3 3 2 3 3" xfId="4767"/>
    <cellStyle name="常规 13 2 7 2 2" xfId="4768"/>
    <cellStyle name="常规 10 4 3 3 4" xfId="4769"/>
    <cellStyle name="常规 5 5 6 3" xfId="4770"/>
    <cellStyle name="常规 5 2 4 7 3" xfId="4771"/>
    <cellStyle name="常规 3 3 4 2 2 4 2" xfId="4772"/>
    <cellStyle name="常规 27 3 3 3 3" xfId="4773"/>
    <cellStyle name="常规 48 7 2" xfId="4774"/>
    <cellStyle name="常规 53 7 2" xfId="4775"/>
    <cellStyle name="常规 5 3 2 5 3 2" xfId="4776"/>
    <cellStyle name="常规 8 2 4 3 7 2" xfId="4777"/>
    <cellStyle name="常规 4 2 2 3 2 3 2" xfId="4778"/>
    <cellStyle name="常规 2 8 3 2" xfId="4779"/>
    <cellStyle name="常规 12 2 2 2 2 4 3 2" xfId="4780"/>
    <cellStyle name="常规 4 10 5" xfId="4781"/>
    <cellStyle name="常规 13 2 2 3 3 6" xfId="4782"/>
    <cellStyle name="常规 2 2 3 4 5" xfId="4783"/>
    <cellStyle name="常规 8 5 5 6" xfId="4784"/>
    <cellStyle name="常规 2 7 2 2 4" xfId="4785"/>
    <cellStyle name="常规 9 2 2 2 2 2 3 3" xfId="4786"/>
    <cellStyle name="常规 13 2 3 2 4 2 4" xfId="4787"/>
    <cellStyle name="常规 12 2 2 2 2 2 2 4 2" xfId="4788"/>
    <cellStyle name="常规 45 2 2 4" xfId="4789"/>
    <cellStyle name="常规 50 2 2 4" xfId="4790"/>
    <cellStyle name="常规 5 3 4 4 3" xfId="4791"/>
    <cellStyle name="常规 5 2 3 2 3 4 2" xfId="4792"/>
    <cellStyle name="常规 12 3 2 4 4 2" xfId="4793"/>
    <cellStyle name="常规 3 3 3 5" xfId="4794"/>
    <cellStyle name="常规 7 2 4 2 2 3 2" xfId="4795"/>
    <cellStyle name="常规 5 2 2 2 2 7 2" xfId="4796"/>
    <cellStyle name="常规 5 2 5 2 4" xfId="4797"/>
    <cellStyle name="常规 9 2 6 2 2 4 2" xfId="4798"/>
    <cellStyle name="常规 6 5 3 5" xfId="4799"/>
    <cellStyle name="常规 5 2 3 3 3 3" xfId="4800"/>
    <cellStyle name="常规 2 3 2 6 4" xfId="4801"/>
    <cellStyle name="常规 13 2 3 2 5 5" xfId="4802"/>
    <cellStyle name="常规 12 2 3 5 4 3 2" xfId="4803"/>
    <cellStyle name="常规 5 5 5 3 3" xfId="4804"/>
    <cellStyle name="常规 5 2 2 3 2 2 5" xfId="4805"/>
    <cellStyle name="常规 41 2 3 3" xfId="4806"/>
    <cellStyle name="常规 5 3 2 4 2 2 3" xfId="4807"/>
    <cellStyle name="常规 13 4 2 4 3 2" xfId="4808"/>
    <cellStyle name="常规 2 2 2 2 5 2 3 3 2" xfId="4809"/>
    <cellStyle name="常规 5 2 3 4 4 3 2" xfId="4810"/>
    <cellStyle name="常规 5 2 3 2 2 2 2 4" xfId="4811"/>
    <cellStyle name="常规 12 4 2 3 4" xfId="4812"/>
    <cellStyle name="常规 12 2 2 3 2 2 2" xfId="4813"/>
    <cellStyle name="常规 5 2 4 4 4" xfId="4814"/>
    <cellStyle name="常规 7 2 4 3 2 3" xfId="4815"/>
    <cellStyle name="常规 5 2 2 3 2 7" xfId="4816"/>
    <cellStyle name="常规 6 3 2 3 2 4" xfId="4817"/>
    <cellStyle name="常规 48 2 2 4" xfId="4818"/>
    <cellStyle name="常规 53 2 2 4" xfId="4819"/>
    <cellStyle name="常规 2 3 5 2 3 3 2" xfId="4820"/>
    <cellStyle name="常规 5 2 3 2 8" xfId="4821"/>
    <cellStyle name="常规 9 5 4 7" xfId="4822"/>
    <cellStyle name="常规 3 2 3 2 3 2 2" xfId="4823"/>
    <cellStyle name="常规 5 2 4 6 4" xfId="4824"/>
    <cellStyle name="常规 49 3 3 2" xfId="4825"/>
    <cellStyle name="常规 54 3 3 2" xfId="4826"/>
    <cellStyle name="常规 6 3 3 4 3 2" xfId="4827"/>
    <cellStyle name="常规 41 3 5" xfId="4828"/>
    <cellStyle name="常规 5 3 2 5 2" xfId="4829"/>
    <cellStyle name="常规 3 3 2 5 3 2" xfId="4830"/>
    <cellStyle name="常规 12 2 3 7 4 2" xfId="4831"/>
    <cellStyle name="常规 5 3 4 5" xfId="4832"/>
    <cellStyle name="常规 9 2 3 4 2 2" xfId="4833"/>
    <cellStyle name="常规 7 2 8 2 4" xfId="4834"/>
    <cellStyle name="常规 10 3 2 2 3" xfId="4835"/>
    <cellStyle name="常规 6 2 4 4 2 2 3" xfId="4836"/>
    <cellStyle name="常规 4 4 5 2" xfId="4837"/>
    <cellStyle name="常规 4 2 2 5 2" xfId="4838"/>
    <cellStyle name="常规 41 6 2" xfId="4839"/>
    <cellStyle name="常规 3 2 2 5 3 2" xfId="4840"/>
    <cellStyle name="百分比 4 4 2 6 2" xfId="4841"/>
    <cellStyle name="常规 27 6 2 5" xfId="4842"/>
    <cellStyle name="常规 45 4 3 2" xfId="4843"/>
    <cellStyle name="常规 50 4 3 2" xfId="4844"/>
    <cellStyle name="常规 3 2 2 3 3 3 4 2" xfId="4845"/>
    <cellStyle name="常规 5 2 5 2 5" xfId="4846"/>
    <cellStyle name="常规 13 2 3 2 5 6" xfId="4847"/>
    <cellStyle name="常规 5 2 8 2" xfId="4848"/>
    <cellStyle name="常规 4 3 5 4" xfId="4849"/>
    <cellStyle name="常规 7 2 7 2 6" xfId="4850"/>
    <cellStyle name="常规 4 4 4 2 2" xfId="4851"/>
    <cellStyle name="常规 9 11 2 2" xfId="4852"/>
    <cellStyle name="常规 13 2 3 2 5 2 4 2" xfId="4853"/>
    <cellStyle name="常规 10 2 2 2 2 2 2 3" xfId="4854"/>
    <cellStyle name="常规 3 2 4 4 2 5" xfId="4855"/>
    <cellStyle name="常规 5 4 4 2 3" xfId="4856"/>
    <cellStyle name="常规 2 2 2 2 3" xfId="4857"/>
    <cellStyle name="常规 8 4 3 4" xfId="4858"/>
    <cellStyle name="常规 3 2 3 2 3 6" xfId="4859"/>
    <cellStyle name="常规 5 2 5 2 3 2" xfId="4860"/>
    <cellStyle name="常规 42 5 3" xfId="4861"/>
    <cellStyle name="常规 5 3 2 2 2 3 3 2" xfId="4862"/>
    <cellStyle name="常规 9 3 2 3 5" xfId="4863"/>
    <cellStyle name="常规 5 3 2 3 2 3 3" xfId="4864"/>
    <cellStyle name="常规 27 2 3 4 3" xfId="4865"/>
    <cellStyle name="常规 8 7 2 3 3 2" xfId="4866"/>
    <cellStyle name="常规 5 2 2 2 6" xfId="4867"/>
    <cellStyle name="常规 3 2 4 4 2 3 3" xfId="4868"/>
    <cellStyle name="常规 12 2 3 9" xfId="4869"/>
    <cellStyle name="常规 4 2 4 3 2 3 2" xfId="4870"/>
    <cellStyle name="常规 4 5 2 2" xfId="4871"/>
    <cellStyle name="常规 13 2 2 2 2 2" xfId="4872"/>
    <cellStyle name="常规 8 4 4 2" xfId="4873"/>
    <cellStyle name="常规 3 2 3 2 4 4" xfId="4874"/>
    <cellStyle name="常规 40 3 6 3 2" xfId="4875"/>
    <cellStyle name="常规 13 5 4 2 6" xfId="4876"/>
    <cellStyle name="常规 13 3 6 3 3 2" xfId="4877"/>
    <cellStyle name="常规 2 3 2 3 2 3 3 2" xfId="4878"/>
    <cellStyle name="常规 8 2 3 4 3 3" xfId="4879"/>
    <cellStyle name="常规 47 3 2 3 2" xfId="4880"/>
    <cellStyle name="常规 52 3 2 3 2" xfId="4881"/>
    <cellStyle name="常规 6 2 5 3 2 2 2" xfId="4882"/>
    <cellStyle name="常规 11 2 2 2 2" xfId="4883"/>
    <cellStyle name="常规 4 2 3 3 2 6 2" xfId="4884"/>
    <cellStyle name="常规 5 2 6 3 4" xfId="4885"/>
    <cellStyle name="常规 8 6 2" xfId="4886"/>
    <cellStyle name="常规 8 2 3 2 2 3 4" xfId="4887"/>
    <cellStyle name="常规 4 6 4 2" xfId="4888"/>
    <cellStyle name="常规 11 2 5 2 2 5" xfId="4889"/>
    <cellStyle name="常规 5 4 4 3 4 2" xfId="4890"/>
    <cellStyle name="常规 40 4 2 2 2" xfId="4891"/>
    <cellStyle name="常规 9 2 5 4 8 2" xfId="4892"/>
    <cellStyle name="常规 4 3 2 4 3 4 2" xfId="4893"/>
    <cellStyle name="常规 9 3 5 7" xfId="4894"/>
    <cellStyle name="常规 5 2 2 2 4 2 4" xfId="4895"/>
    <cellStyle name="常规 40 4 3 2" xfId="4896"/>
    <cellStyle name="常规 12 2 3 2 4 3 2" xfId="4897"/>
    <cellStyle name="常规 7 2 4 7 3" xfId="4898"/>
    <cellStyle name="常规 3 2 2 2 4 3 4 2" xfId="4899"/>
    <cellStyle name="常规 3 2 5 5 3 3" xfId="4900"/>
    <cellStyle name="常规 4 14" xfId="4901"/>
    <cellStyle name="常规 7 2 2 6 3" xfId="4902"/>
    <cellStyle name="常规 5 2 2 4 3 4" xfId="4903"/>
    <cellStyle name="常规 7 12" xfId="4904"/>
    <cellStyle name="常规 13 2 2 3 5 6" xfId="4905"/>
    <cellStyle name="常规 2 2 2 2 3 2 2 2 2" xfId="4906"/>
    <cellStyle name="常规 13 2 2 3 2 2" xfId="4907"/>
    <cellStyle name="常规 8 2 3 2 2 2 6 2" xfId="4908"/>
    <cellStyle name="常规 8 5 4 2" xfId="4909"/>
    <cellStyle name="常规 3 2 5 4 4" xfId="4910"/>
    <cellStyle name="常规 2 2 3 2 7 2" xfId="4911"/>
    <cellStyle name="常规 3 2 5 2 2 6" xfId="4912"/>
    <cellStyle name="常规 5 2 7 2 2 2" xfId="4913"/>
    <cellStyle name="常规 11 6 7" xfId="4914"/>
    <cellStyle name="常规 7 2 4 2 4 3" xfId="4915"/>
    <cellStyle name="常规 2 2 15" xfId="4916"/>
    <cellStyle name="常规 5 2 2 2 4 7" xfId="4917"/>
    <cellStyle name="常规 7 4 4 5" xfId="4918"/>
    <cellStyle name="常规 3 2 2 2 4 7" xfId="4919"/>
    <cellStyle name="常规 5 2 4 2 4 3" xfId="4920"/>
    <cellStyle name="常规 3 2 2 4 2 3 3 2" xfId="4921"/>
    <cellStyle name="常规 2 3 4 6" xfId="4922"/>
    <cellStyle name="常规 27 6 4 3 2" xfId="4923"/>
    <cellStyle name="常规 5 3 2 2 2 2" xfId="4924"/>
    <cellStyle name="常规 8 3 4 4 3 2" xfId="4925"/>
    <cellStyle name="常规 5 3 5 3" xfId="4926"/>
    <cellStyle name="常规 6 2 3 2 3 3" xfId="4927"/>
    <cellStyle name="常规 3 2 5 2 2 2 3" xfId="4928"/>
    <cellStyle name="常规 4 3 2 3 7" xfId="4929"/>
    <cellStyle name="常规 10 5 2 2 3 2" xfId="4930"/>
    <cellStyle name="常规 6 4 5 2 2" xfId="4931"/>
    <cellStyle name="常规 5 2 4 2 3 4 2" xfId="4932"/>
    <cellStyle name="常规 5 2 4 5 3 3" xfId="4933"/>
    <cellStyle name="常规 7 2 2 2 3 2 2 2" xfId="4934"/>
    <cellStyle name="常规 9 2 5 3 2 2" xfId="4935"/>
    <cellStyle name="常规 13 8 4 3" xfId="4936"/>
    <cellStyle name="常规 7 2 3 3 2 6" xfId="4937"/>
    <cellStyle name="常规 2 2 2 2 9 4 2" xfId="4938"/>
    <cellStyle name="常规 9 2 4 4 4" xfId="4939"/>
    <cellStyle name="常规 5 2 2 2 6 3" xfId="4940"/>
    <cellStyle name="常规 3 2 2 3 4 2 4" xfId="4941"/>
    <cellStyle name="常规 3 3 4 2 5" xfId="4942"/>
    <cellStyle name="常规 12 3 2 2 3" xfId="4943"/>
    <cellStyle name="常规 58 3 3 2" xfId="4944"/>
    <cellStyle name="常规 11 2 3 4 2 6 2" xfId="4945"/>
    <cellStyle name="常规 13 2 5 4 2 2 2" xfId="4946"/>
    <cellStyle name="常规 40 2 4 2 3 2" xfId="4947"/>
    <cellStyle name="百分比 4 6 4" xfId="4948"/>
    <cellStyle name="常规 4 2 3 2 5 2 3" xfId="4949"/>
    <cellStyle name="常规 10 6 2 2 3 3" xfId="4950"/>
    <cellStyle name="常规 7 4 5 2 3" xfId="4951"/>
    <cellStyle name="常规 2 2 2 3 3" xfId="4952"/>
    <cellStyle name="常规 13 2 2 2 2 4" xfId="4953"/>
    <cellStyle name="常规 3 2 3 2 4 6" xfId="4954"/>
    <cellStyle name="常规 5 2 5 2 4 2" xfId="4955"/>
    <cellStyle name="常规 8 4 4 4" xfId="4956"/>
    <cellStyle name="常规 8 3 2 3 2" xfId="4957"/>
    <cellStyle name="常规 2 13" xfId="4958"/>
    <cellStyle name="常规 2 2 2 6 6" xfId="4959"/>
    <cellStyle name="常规 5 2 5 3 2 6 2" xfId="4960"/>
    <cellStyle name="常规 3 2 4 4 4" xfId="4961"/>
    <cellStyle name="常规 2 2 5 4 2 2 4 2" xfId="4962"/>
    <cellStyle name="常规 4 2 2 3 6 4 2" xfId="4963"/>
    <cellStyle name="常规 27 4 3 6" xfId="4964"/>
    <cellStyle name="常规 11 2 2 3 2 2 3 2" xfId="4965"/>
    <cellStyle name="常规 5 3 2 3" xfId="4966"/>
    <cellStyle name="常规 6 3 2 5 4" xfId="4967"/>
    <cellStyle name="常规 9 2 3 3 9 2" xfId="4968"/>
    <cellStyle name="常规 40 3 2 2 3 3 2" xfId="4969"/>
    <cellStyle name="常规 13 2 5 3 3 4 2" xfId="4970"/>
    <cellStyle name="常规 2 5 3 4 3 2" xfId="4971"/>
    <cellStyle name="常规 40 3 2 4 3" xfId="4972"/>
    <cellStyle name="常规 4 2 2 3 3 2 6 2" xfId="4973"/>
    <cellStyle name="常规 5 3 2 2 4 2" xfId="4974"/>
    <cellStyle name="常规 2 2 2 3 4 2 3" xfId="4975"/>
    <cellStyle name="常规 5 3 2 2 2 2 2" xfId="4976"/>
    <cellStyle name="常规 9 2 2 5 4 2" xfId="4977"/>
    <cellStyle name="常规 5 2 5 7 3 2" xfId="4978"/>
    <cellStyle name="常规 2 2 7 2 3" xfId="4979"/>
    <cellStyle name="常规 8 2 2 2 3 2 2 3" xfId="4980"/>
    <cellStyle name="常规 11 2 4 2 2 3 3 2" xfId="4981"/>
    <cellStyle name="常规 13 2 2 3 3 3 2" xfId="4982"/>
    <cellStyle name="常规 2 2 3 4 2 2" xfId="4983"/>
    <cellStyle name="常规 8 5 5 3 2" xfId="4984"/>
    <cellStyle name="常规 2 2 2 2 3 2 2 3 3 2" xfId="4985"/>
    <cellStyle name="常规 42 2 2 3" xfId="4986"/>
    <cellStyle name="常规 4 10 2 2" xfId="4987"/>
    <cellStyle name="常规 4 3 3 2 2 3" xfId="4988"/>
    <cellStyle name="常规 40 2 2 4 3 2" xfId="4989"/>
    <cellStyle name="常规 6 5 2 3 4 2" xfId="4990"/>
    <cellStyle name="常规 11 2 2 2 3 2 5" xfId="4991"/>
    <cellStyle name="常规 40 4 2 3" xfId="4992"/>
    <cellStyle name="常规 12 2 2 4 2 3 3 2" xfId="4993"/>
    <cellStyle name="常规 13 3 6" xfId="4994"/>
    <cellStyle name="常规 7 4 4 4 2" xfId="4995"/>
    <cellStyle name="常规 13 2 3 2 2 3" xfId="4996"/>
    <cellStyle name="常规 9 4 4 3" xfId="4997"/>
    <cellStyle name="常规 2 3 2 3 2" xfId="4998"/>
    <cellStyle name="常规 6 2 2 4 2 4" xfId="4999"/>
    <cellStyle name="常规 13 5 4 2 5" xfId="5000"/>
    <cellStyle name="常规 41 3 3 3 2" xfId="5001"/>
    <cellStyle name="常规 3 12 3" xfId="5002"/>
    <cellStyle name="常规 3 7 3 4" xfId="5003"/>
    <cellStyle name="常规 7 4 4 2 2 4" xfId="5004"/>
    <cellStyle name="常规 5 2 3 8 3 2" xfId="5005"/>
    <cellStyle name="常规 4 2 2 2 3 2 3 3 2" xfId="5006"/>
    <cellStyle name="常规 11 4 3 3 4 2" xfId="5007"/>
    <cellStyle name="常规 3 2 2 3 4 2 2 4" xfId="5008"/>
    <cellStyle name="常规 5 2 2 4 6" xfId="5009"/>
    <cellStyle name="常规 9 2 2 3 4 2 2 3" xfId="5010"/>
    <cellStyle name="常规 8 8 3" xfId="5011"/>
    <cellStyle name="常规 41 4" xfId="5012"/>
    <cellStyle name="常规 10 2 3 2 4 2 6 2" xfId="5013"/>
    <cellStyle name="常规 10 10 4" xfId="5014"/>
    <cellStyle name="常规 2 3 2 3" xfId="5015"/>
    <cellStyle name="常规 3 2 2 2 4 6" xfId="5016"/>
    <cellStyle name="常规 7 4 4 4" xfId="5017"/>
    <cellStyle name="常规 5 2 4 2 4 2" xfId="5018"/>
    <cellStyle name="常规 5 3 8 3" xfId="5019"/>
    <cellStyle name="常规 3 2 2 6 2" xfId="5020"/>
    <cellStyle name="常规 10 9 6 2" xfId="5021"/>
    <cellStyle name="常规 4 5 3 6" xfId="5022"/>
    <cellStyle name="常规 27 2 2 2 3 3 2" xfId="5023"/>
    <cellStyle name="常规 56 2 3 3" xfId="5024"/>
    <cellStyle name="常规 7 3 6 2 2" xfId="5025"/>
    <cellStyle name="常规 6 3 2 3 3 3" xfId="5026"/>
    <cellStyle name="常规 48 2 3 3" xfId="5027"/>
    <cellStyle name="常规 53 2 3 3" xfId="5028"/>
    <cellStyle name="常规 10 2 4 5 4" xfId="5029"/>
    <cellStyle name="常规 4 9 2 2" xfId="5030"/>
    <cellStyle name="常规 3 10 2 3 3 2" xfId="5031"/>
    <cellStyle name="常规 27 2 2 4 3 2" xfId="5032"/>
    <cellStyle name="常规 2 5 4 6" xfId="5033"/>
    <cellStyle name="常规 5 2 5 6 4" xfId="5034"/>
    <cellStyle name="常规 2 2 2 2 2 3 2 2 4" xfId="5035"/>
    <cellStyle name="常规 27 6 2 2 2" xfId="5036"/>
    <cellStyle name="常规 2 2 5 5 3" xfId="5037"/>
    <cellStyle name="常规 9 2 2 2 3 2 5" xfId="5038"/>
    <cellStyle name="常规 5 2 5 5 6 2" xfId="5039"/>
    <cellStyle name="常规 9 2 2 6 3 3" xfId="5040"/>
    <cellStyle name="常规 2 5 3 2 2 3" xfId="5041"/>
    <cellStyle name="常规 4 6 3 2 2 4" xfId="5042"/>
    <cellStyle name="常规 7 7 4 3" xfId="5043"/>
    <cellStyle name="常规 4 2 4 3 2 2 4" xfId="5044"/>
    <cellStyle name="常规 5 2 4 3 7 2" xfId="5045"/>
    <cellStyle name="常规 13 2 2 5 2 6" xfId="5046"/>
    <cellStyle name="常规 2 2 5 3 5" xfId="5047"/>
    <cellStyle name="常规 55 2 4 3 2" xfId="5048"/>
    <cellStyle name="常规 5 2 2 4 7 2" xfId="5049"/>
    <cellStyle name="常规 7 2 2 5 2 5" xfId="5050"/>
    <cellStyle name="常规 4 10 4 2" xfId="5051"/>
    <cellStyle name="常规 42 2 4 3" xfId="5052"/>
    <cellStyle name="常规 13 2 2 2 3 2 2 3" xfId="5053"/>
    <cellStyle name="百分比 2 4 2 4" xfId="5054"/>
    <cellStyle name="常规 13 2 5 4 2 5" xfId="5055"/>
    <cellStyle name="常规 2 5 4 3 4" xfId="5056"/>
    <cellStyle name="常规 5 2 3 6 3 3" xfId="5057"/>
    <cellStyle name="常规 3 2 3 2 4 2 6" xfId="5058"/>
    <cellStyle name="常规 2 2 2 5 2" xfId="5059"/>
    <cellStyle name="常规 13 2 2 2 4 3" xfId="5060"/>
    <cellStyle name="常规 8 4 6 3" xfId="5061"/>
    <cellStyle name="常规 5 2 8 2 4" xfId="5062"/>
    <cellStyle name="常规 2 3 2 6" xfId="5063"/>
    <cellStyle name="常规 3 3 2 4 7" xfId="5064"/>
    <cellStyle name="常规 3 2 4 2 2 3 3" xfId="5065"/>
    <cellStyle name="常规 9 2 5 5 2 4" xfId="5066"/>
    <cellStyle name="常规 7 2 2 2 3 3 4" xfId="5067"/>
    <cellStyle name="常规 4 2 5 2 2" xfId="5068"/>
    <cellStyle name="常规 8 2 3 2 3 2 2 2" xfId="5069"/>
    <cellStyle name="常规 2 2 11 2 4 2" xfId="5070"/>
    <cellStyle name="常规 2 3 2 2 4 3 2" xfId="5071"/>
    <cellStyle name="常规 9 2 2 2 4 7" xfId="5072"/>
    <cellStyle name="常规 11 7 6" xfId="5073"/>
    <cellStyle name="常规 2 4 4 7 2" xfId="5074"/>
    <cellStyle name="常规 2 3 4 2" xfId="5075"/>
    <cellStyle name="常规 8 2 4 3 2 3 3" xfId="5076"/>
    <cellStyle name="常规 10 6 3 3 3" xfId="5077"/>
    <cellStyle name="常规 7 5 6 2" xfId="5078"/>
    <cellStyle name="常规 3 2 2 3 6 4" xfId="5079"/>
    <cellStyle name="常规 13 2 5 4 7" xfId="5080"/>
    <cellStyle name="常规 5 2 5 3 4 3 2" xfId="5081"/>
    <cellStyle name="常规 7 4 5 3 3" xfId="5082"/>
    <cellStyle name="常规 9 5 3 4" xfId="5083"/>
    <cellStyle name="常规 2 3 3 2 3" xfId="5084"/>
    <cellStyle name="常规 7 2 4 4 2 2 2" xfId="5085"/>
    <cellStyle name="常规 5 2 2 4 2 6 2" xfId="5086"/>
    <cellStyle name="常规 9 2 2 3 2 2 2 4" xfId="5087"/>
    <cellStyle name="常规 3 2 5 4 2 4" xfId="5088"/>
    <cellStyle name="常规 8 2 3 2 4 3 4 2" xfId="5089"/>
    <cellStyle name="常规 6 11" xfId="5090"/>
    <cellStyle name="常规 8 5 2 5" xfId="5091"/>
    <cellStyle name="常规 5 2 5 3 2 3" xfId="5092"/>
    <cellStyle name="常规 10 2 2 2 4 4" xfId="5093"/>
    <cellStyle name="常规 2 2 5 2 6 2" xfId="5094"/>
    <cellStyle name="常规 3 3 2 3 2 3 3" xfId="5095"/>
    <cellStyle name="常规 4 2 7 6" xfId="5096"/>
    <cellStyle name="常规 7 2 2 2 4 2 2 4 2" xfId="5097"/>
    <cellStyle name="常规 4 9 6" xfId="5098"/>
    <cellStyle name="常规 46 5 2" xfId="5099"/>
    <cellStyle name="常规 51 5 2" xfId="5100"/>
    <cellStyle name="常规 13 2 2 3 3 7" xfId="5101"/>
    <cellStyle name="常规 2 2 3 4 6" xfId="5102"/>
    <cellStyle name="常规 12 2 3 4 2 6 2" xfId="5103"/>
    <cellStyle name="常规 10 2 2 3 6 3" xfId="5104"/>
    <cellStyle name="常规 27 4 8" xfId="5105"/>
    <cellStyle name="常规 7 2 2 3 6 3" xfId="5106"/>
    <cellStyle name="常规 6 2 3 2 6 2" xfId="5107"/>
    <cellStyle name="常规 3 2 2 3 4 2 5" xfId="5108"/>
    <cellStyle name="常规 5 2 2 2 6 4" xfId="5109"/>
    <cellStyle name="常规 9 2 2 2 9" xfId="5110"/>
    <cellStyle name="常规 8 2 5 4 2 3 3 2" xfId="5111"/>
    <cellStyle name="常规 9 3 2 4 3" xfId="5112"/>
    <cellStyle name="常规 5 2 4 9" xfId="5113"/>
    <cellStyle name="常规 12 8 4 2" xfId="5114"/>
    <cellStyle name="常规 11 2 7 3 3" xfId="5115"/>
    <cellStyle name="常规 7 2 2 3 2 5" xfId="5116"/>
    <cellStyle name="常规 5 2 2 3 5 2 2" xfId="5117"/>
    <cellStyle name="常规 9 4 2 2 3 3 2" xfId="5118"/>
    <cellStyle name="常规 3 2 2 3 3 3 4" xfId="5119"/>
    <cellStyle name="常规 10 3 2 4 2 2 3" xfId="5120"/>
    <cellStyle name="常规 6 6 3 2 2 2" xfId="5121"/>
    <cellStyle name="常规 2 2 7 2 3 3 2" xfId="5122"/>
    <cellStyle name="常规 27 2 5 2 3" xfId="5123"/>
    <cellStyle name="常规 10 6 2" xfId="5124"/>
    <cellStyle name="常规 6 2 4 7 2" xfId="5125"/>
    <cellStyle name="百分比 4 3 2 3 3 2" xfId="5126"/>
    <cellStyle name="常规 12 3 4 4 3" xfId="5127"/>
    <cellStyle name="常规 11 2 2 3 5 3" xfId="5128"/>
    <cellStyle name="常规 8 3 4 2 2 4 2" xfId="5129"/>
    <cellStyle name="常规 9 2 6 2 2 3" xfId="5130"/>
    <cellStyle name="常规 6 3 3 2 2 2 4 2" xfId="5131"/>
    <cellStyle name="常规 43 2 2 2 3" xfId="5132"/>
    <cellStyle name="常规 9 12 2" xfId="5133"/>
    <cellStyle name="常规 4 6 4 2 3" xfId="5134"/>
    <cellStyle name="常规 2 5 2 2 2 3" xfId="5135"/>
    <cellStyle name="常规 9 2 4 4 5" xfId="5136"/>
    <cellStyle name="常规 6 2 4 3 4 2" xfId="5137"/>
    <cellStyle name="常规 10 2 4 2" xfId="5138"/>
    <cellStyle name="常规 4 2 2 3 4 6" xfId="5139"/>
    <cellStyle name="百分比 4 5 3 3" xfId="5140"/>
    <cellStyle name="常规 13 2 2 2 5 3 3 2" xfId="5141"/>
    <cellStyle name="常规 27 3 4 2 3 2" xfId="5142"/>
    <cellStyle name="常规 44 2 5" xfId="5143"/>
    <cellStyle name="常规 5 2 2 6" xfId="5144"/>
    <cellStyle name="常规 12 2 3 6 2 3" xfId="5145"/>
    <cellStyle name="常规 8 2 3 4 5" xfId="5146"/>
    <cellStyle name="常规 6 3 2 4 5" xfId="5147"/>
    <cellStyle name="常规 48 3 5" xfId="5148"/>
    <cellStyle name="常规 53 3 5" xfId="5149"/>
    <cellStyle name="常规 8 3 8 3" xfId="5150"/>
    <cellStyle name="常规 3 2 6 2" xfId="5151"/>
    <cellStyle name="常规 10 2 5 3 4 3" xfId="5152"/>
    <cellStyle name="常规 11 2 2 2 5 2" xfId="5153"/>
    <cellStyle name="常规 12 3 3 4 2" xfId="5154"/>
    <cellStyle name="常规 2 5 3 2 2 4" xfId="5155"/>
    <cellStyle name="常规 13 2 2 4 7 2" xfId="5156"/>
    <cellStyle name="常规 13 2 5 5 2 4 2" xfId="5157"/>
    <cellStyle name="常规 2 5 5 3 3 2" xfId="5158"/>
    <cellStyle name="常规 4 3 2 3 2 2 4 2" xfId="5159"/>
    <cellStyle name="常规 6 4 2 2 6 2" xfId="5160"/>
    <cellStyle name="常规 12 3 2 3 2 2 3" xfId="5161"/>
    <cellStyle name="常规 12 2 2 5" xfId="5162"/>
    <cellStyle name="常规 3 2 3 2 4 3 4 2" xfId="5163"/>
    <cellStyle name="常规 12 10 4" xfId="5164"/>
    <cellStyle name="常规 4 2 3 2 2 4 3" xfId="5165"/>
    <cellStyle name="常规 44 2" xfId="5166"/>
    <cellStyle name="常规 39 2" xfId="5167"/>
    <cellStyle name="常规 4 2 3 2 4 2 2 3" xfId="5168"/>
    <cellStyle name="百分比 2 4 2 2" xfId="5169"/>
    <cellStyle name="常规 7 2 4 4 7" xfId="5170"/>
    <cellStyle name="常规 44 3 3 2" xfId="5171"/>
    <cellStyle name="常规 2 9 5" xfId="5172"/>
    <cellStyle name="常规 3 9 3" xfId="5173"/>
    <cellStyle name="常规 12 2 3 3 2 4" xfId="5174"/>
    <cellStyle name="常规 4 2 6 3 4 2" xfId="5175"/>
    <cellStyle name="常规 11 2 2 3 2 6" xfId="5176"/>
    <cellStyle name="常规 13 2 4 3 2 2" xfId="5177"/>
    <cellStyle name="常规 3 2 2 2 2 2 2 4 2" xfId="5178"/>
    <cellStyle name="常规 8 2 3 2 4 2 6 2" xfId="5179"/>
    <cellStyle name="常规 5" xfId="5180"/>
    <cellStyle name="常规 4 3 4 4 3 2" xfId="5181"/>
    <cellStyle name="常规 12 2 2 2 3 2 2 4 2" xfId="5182"/>
    <cellStyle name="常规 7 4 2 5" xfId="5183"/>
    <cellStyle name="常规 4 2 3 10" xfId="5184"/>
    <cellStyle name="常规 3 2 2 2 2 7" xfId="5185"/>
    <cellStyle name="常规 5 2 4 2 2 3" xfId="5186"/>
    <cellStyle name="常规 13 2 5 2 2 2" xfId="5187"/>
    <cellStyle name="常规 11 2 3 2 2 6" xfId="5188"/>
    <cellStyle name="常规 40 2 2 2 3" xfId="5189"/>
    <cellStyle name="常规 6 3 3 4 5" xfId="5190"/>
    <cellStyle name="常规 49 3 5" xfId="5191"/>
    <cellStyle name="常规 54 3 5" xfId="5192"/>
    <cellStyle name="常规 9 4 3 6" xfId="5193"/>
    <cellStyle name="常规 2 3 2 2 5" xfId="5194"/>
    <cellStyle name="常规 6 2 7 2 3 2" xfId="5195"/>
    <cellStyle name="常规 4 4 2" xfId="5196"/>
    <cellStyle name="常规 49 3" xfId="5197"/>
    <cellStyle name="常规 54 3" xfId="5198"/>
    <cellStyle name="常规 6 3 3 4" xfId="5199"/>
    <cellStyle name="常规 5 2 2 5 2 2 3" xfId="5200"/>
    <cellStyle name="常规 9 3 9" xfId="5201"/>
    <cellStyle name="常规 3 3 2 3 2" xfId="5202"/>
    <cellStyle name="常规 13 3 3 2 2 3" xfId="5203"/>
    <cellStyle name="常规 55 2 2 3" xfId="5204"/>
    <cellStyle name="常规 13 2 3 3 2 3 2" xfId="5205"/>
    <cellStyle name="常规 9 5 4 3 2" xfId="5206"/>
    <cellStyle name="常规 4 2 5 3 4 3 2" xfId="5207"/>
    <cellStyle name="常规 13 2 5 3 2 3 3 2" xfId="5208"/>
    <cellStyle name="常规 13 3 8 3" xfId="5209"/>
    <cellStyle name="常规 28 4" xfId="5210"/>
    <cellStyle name="常规 3 2 4" xfId="5211"/>
    <cellStyle name="常规 6 7 2 3 2" xfId="5212"/>
    <cellStyle name="常规 12 12" xfId="5213"/>
    <cellStyle name="常规 41 5" xfId="5214"/>
    <cellStyle name="常规 7 6 2 2 3" xfId="5215"/>
    <cellStyle name="常规 3 4 2" xfId="5216"/>
    <cellStyle name="常规 11 5 4 7 2" xfId="5217"/>
    <cellStyle name="常规 12 9" xfId="5218"/>
    <cellStyle name="常规 27 3 3 3 2" xfId="5219"/>
    <cellStyle name="常规 5 2 2 5 4" xfId="5220"/>
    <cellStyle name="常规 2 5 4" xfId="5221"/>
    <cellStyle name="常规 5 2 6 4 3" xfId="5222"/>
    <cellStyle name="常规 13 2 9" xfId="5223"/>
    <cellStyle name="常规 6 3 2 2 2 6 2" xfId="5224"/>
    <cellStyle name="常规 4 2 5 4 4 3" xfId="5225"/>
    <cellStyle name="常规 12 2 2 4 2 5" xfId="5226"/>
    <cellStyle name="常规 4 3 4" xfId="5227"/>
    <cellStyle name="常规 4 10 2 4" xfId="5228"/>
    <cellStyle name="常规 42 2 2 5" xfId="5229"/>
    <cellStyle name="常规 4 6 3 2 3 3 2" xfId="5230"/>
    <cellStyle name="常规 43 4" xfId="5231"/>
    <cellStyle name="常规 4 3 5 2 3 2" xfId="5232"/>
    <cellStyle name="常规 5 2 4 2 4" xfId="5233"/>
    <cellStyle name="常规 9 2 5 4 4 2" xfId="5234"/>
    <cellStyle name="常规 10 5 2 4 3" xfId="5235"/>
    <cellStyle name="常规 6 4 7 2" xfId="5236"/>
    <cellStyle name="常规 4 4 2 7 2" xfId="5237"/>
    <cellStyle name="常规 2 2 4 4" xfId="5238"/>
    <cellStyle name="常规 7 3 6 5" xfId="5239"/>
    <cellStyle name="常规 2 2 9 2 2 3" xfId="5240"/>
    <cellStyle name="常规 8 2 2 5 2 3" xfId="5241"/>
    <cellStyle name="常规 5 3 2 4 2 3 3" xfId="5242"/>
    <cellStyle name="常规 3 4 4 2 6" xfId="5243"/>
    <cellStyle name="常规 9 3 2 4 3 4 2" xfId="5244"/>
    <cellStyle name="常规 6 3 2 5 3" xfId="5245"/>
    <cellStyle name="常规 48 4 3" xfId="5246"/>
    <cellStyle name="常规 53 4 3" xfId="5247"/>
    <cellStyle name="常规 2 2 5 3 7" xfId="5248"/>
    <cellStyle name="常规 6 3 2 5" xfId="5249"/>
    <cellStyle name="常规 48 4" xfId="5250"/>
    <cellStyle name="常规 53 4" xfId="5251"/>
    <cellStyle name="常规 3 2 4 4 3 4 2" xfId="5252"/>
    <cellStyle name="常规 48 3" xfId="5253"/>
    <cellStyle name="常规 53 3" xfId="5254"/>
    <cellStyle name="常规 6 3 2 4" xfId="5255"/>
    <cellStyle name="常规 3 2 4 2" xfId="5256"/>
    <cellStyle name="常规 46 2 2 5" xfId="5257"/>
    <cellStyle name="常规 51 2 2 5" xfId="5258"/>
    <cellStyle name="常规 6 2 4 2 6" xfId="5259"/>
    <cellStyle name="常规 3 8 2 3 3" xfId="5260"/>
    <cellStyle name="常规 5 2 3 3 6" xfId="5261"/>
    <cellStyle name="常规 6 3 2 3 3 2" xfId="5262"/>
    <cellStyle name="常规 48 2 3 2" xfId="5263"/>
    <cellStyle name="常规 53 2 3 2" xfId="5264"/>
    <cellStyle name="常规 27 7 2 2" xfId="5265"/>
    <cellStyle name="常规 2 3 5 7" xfId="5266"/>
    <cellStyle name="常规 42 2 2 5 2" xfId="5267"/>
    <cellStyle name="常规 5 2 6 2 2 4 2" xfId="5268"/>
    <cellStyle name="常规 5 2 2 2 4 2 3 3" xfId="5269"/>
    <cellStyle name="常规 48 2 2 2 3 2" xfId="5270"/>
    <cellStyle name="常规 53 2 2 2 3 2" xfId="5271"/>
    <cellStyle name="常规 42 4 3 3" xfId="5272"/>
    <cellStyle name="常规 4 2 2 2 4 2 3" xfId="5273"/>
    <cellStyle name="常规 3 6 3 2 2" xfId="5274"/>
    <cellStyle name="常规 4 2 2 3 4 4 3 2" xfId="5275"/>
    <cellStyle name="常规 6 2 3 2 2 4 3 2" xfId="5276"/>
    <cellStyle name="常规 47 5" xfId="5277"/>
    <cellStyle name="常规 52 5" xfId="5278"/>
    <cellStyle name="常规 5 2 3 2 7 3 2" xfId="5279"/>
    <cellStyle name="常规 12 5 4 2 6 2" xfId="5280"/>
    <cellStyle name="常规 40 3 3 3 3 2" xfId="5281"/>
    <cellStyle name="常规 11 6 4 3 2" xfId="5282"/>
    <cellStyle name="常规 5 3 2 2" xfId="5283"/>
    <cellStyle name="常规 58 2 3 2" xfId="5284"/>
    <cellStyle name="常规 3 3 3 2 5" xfId="5285"/>
    <cellStyle name="常规 8 2 2 7 4" xfId="5286"/>
    <cellStyle name="常规 2 2 2 2 2 5 2 2 4" xfId="5287"/>
    <cellStyle name="常规 40 2 2 2 2 3" xfId="5288"/>
    <cellStyle name="常规 12 2 4 2 2 3 3" xfId="5289"/>
    <cellStyle name="常规 5 2 10 2" xfId="5290"/>
    <cellStyle name="常规 4 5 3 3" xfId="5291"/>
    <cellStyle name="常规 49 3 3 3" xfId="5292"/>
    <cellStyle name="常规 54 3 3 3" xfId="5293"/>
    <cellStyle name="常规 6 3 3 4 3 3" xfId="5294"/>
    <cellStyle name="常规 41 3 6" xfId="5295"/>
    <cellStyle name="常规 3 2 4 2 2" xfId="5296"/>
    <cellStyle name="常规 46 2 2 5 2" xfId="5297"/>
    <cellStyle name="常规 51 2 2 5 2" xfId="5298"/>
    <cellStyle name="常规 11 3 3 4" xfId="5299"/>
    <cellStyle name="常规 6 2 5 4 3 4" xfId="5300"/>
    <cellStyle name="常规 7 2 6 4 3 2" xfId="5301"/>
    <cellStyle name="常规 11 2 2 3 2 2 2" xfId="5302"/>
    <cellStyle name="常规 40 5 2" xfId="5303"/>
    <cellStyle name="常规 10 3 2 5 5" xfId="5304"/>
    <cellStyle name="常规 4 2 3 2 4 2 3" xfId="5305"/>
    <cellStyle name="常规 10 6 4 2" xfId="5306"/>
    <cellStyle name="常规 3 6 2 2 3" xfId="5307"/>
    <cellStyle name="常规 46 2 2 2" xfId="5308"/>
    <cellStyle name="常规 51 2 2 2" xfId="5309"/>
    <cellStyle name="常规 42 4 3" xfId="5310"/>
    <cellStyle name="常规 3 2 3 2 9" xfId="5311"/>
    <cellStyle name="常规 7 2 4 4 2 6 2" xfId="5312"/>
    <cellStyle name="常规 3 2 2 3 3 2 4" xfId="5313"/>
    <cellStyle name="常规 3 2 2 4 2 2 3" xfId="5314"/>
    <cellStyle name="常规 4 3 2 3 4 2" xfId="5315"/>
    <cellStyle name="常规 9 2 4 5 6" xfId="5316"/>
    <cellStyle name="常规 9 2 5 3 3 4" xfId="5317"/>
    <cellStyle name="常规 8 3 2 3 4 2" xfId="5318"/>
    <cellStyle name="常规 3 2 6 3" xfId="5319"/>
    <cellStyle name="常规 6 6 4 6 2" xfId="5320"/>
    <cellStyle name="常规 7 3 2 7 3 2" xfId="5321"/>
    <cellStyle name="常规 8 2 5 5 4" xfId="5322"/>
    <cellStyle name="常规 54 2 2 5" xfId="5323"/>
    <cellStyle name="常规 49 2 2 5" xfId="5324"/>
    <cellStyle name="常规 6 2 4 2" xfId="5325"/>
    <cellStyle name="常规 6 3 3 3 2 5" xfId="5326"/>
    <cellStyle name="常规 40 2 8" xfId="5327"/>
    <cellStyle name="常规 3 2 3 2 4 3" xfId="5328"/>
    <cellStyle name="常规 8 2 3" xfId="5329"/>
    <cellStyle name="常规 2 8 2 4" xfId="5330"/>
    <cellStyle name="常规 2 2 4 3 2 4" xfId="5331"/>
    <cellStyle name="常规 9 2 2 5 2 3 3 2" xfId="5332"/>
    <cellStyle name="常规 9 2 2 5 4 3" xfId="5333"/>
    <cellStyle name="常规 2 2 7 2 4" xfId="5334"/>
    <cellStyle name="常规 7 5 5 6 2" xfId="5335"/>
    <cellStyle name="常规 10 2 4 3" xfId="5336"/>
    <cellStyle name="常规 6 2 4 3 4 3" xfId="5337"/>
    <cellStyle name="常规 4 2 2 3 4 7" xfId="5338"/>
    <cellStyle name="常规 3 2 2 3 3 3 3" xfId="5339"/>
    <cellStyle name="常规 13 2 4 7 3 2" xfId="5340"/>
    <cellStyle name="常规 44 2 4 3 2" xfId="5341"/>
    <cellStyle name="常规 12 2 3 2 4 2 4" xfId="5342"/>
    <cellStyle name="常规 12 2 3 2 4 2 2 2" xfId="5343"/>
    <cellStyle name="常规 13 3 4 3 4 2" xfId="5344"/>
    <cellStyle name="常规 5 2 7 2 2" xfId="5345"/>
    <cellStyle name="常规 40 4 2 2 3 2" xfId="5346"/>
    <cellStyle name="常规 11 2 5 2 2 6 2" xfId="5347"/>
    <cellStyle name="常规 41 4 4" xfId="5348"/>
    <cellStyle name="常规 12 4 4 4 2" xfId="5349"/>
    <cellStyle name="常规 7 4 3 2 5" xfId="5350"/>
    <cellStyle name="常规 9 2 2 3 5 6 2" xfId="5351"/>
    <cellStyle name="常规 2 2 9 2 5" xfId="5352"/>
    <cellStyle name="常规 10 2 2 7 4 2" xfId="5353"/>
    <cellStyle name="常规 6 3 3 4 2 4" xfId="5354"/>
    <cellStyle name="常规 8 2 2 5 5" xfId="5355"/>
    <cellStyle name="常规 5 3 2 4 2 6" xfId="5356"/>
    <cellStyle name="常规 2 9 7 2" xfId="5357"/>
    <cellStyle name="常规 4 3 3 2 5" xfId="5358"/>
    <cellStyle name="常规 2 9 2 2 2" xfId="5359"/>
    <cellStyle name="常规 5 2 3 3 2" xfId="5360"/>
    <cellStyle name="样式 1" xfId="5361"/>
    <cellStyle name="常规 2 2 4 2 3 4" xfId="5362"/>
    <cellStyle name="常规 12 2 2 3 2 2 4" xfId="5363"/>
    <cellStyle name="常规 9 2 3 2 6 4 2" xfId="5364"/>
    <cellStyle name="常规 2 2 9 2 4" xfId="5365"/>
    <cellStyle name="常规 4 2 2 4 2 2 4 2" xfId="5366"/>
    <cellStyle name="常规 4 4 4 2 2 4 2" xfId="5367"/>
    <cellStyle name="常规 6 3 3 2" xfId="5368"/>
    <cellStyle name="常规 11 2 3 2 2 2 5" xfId="5369"/>
    <cellStyle name="常规 45 2 3 3 2" xfId="5370"/>
    <cellStyle name="常规 50 2 3 3 2" xfId="5371"/>
    <cellStyle name="常规 3 2 2 6 3 3 2" xfId="5372"/>
    <cellStyle name="常规 10 2 3 2 4 2 6" xfId="5373"/>
    <cellStyle name="常规 9 2 4 2 7" xfId="5374"/>
    <cellStyle name="常规 9 2 2 2 3 2 2 2" xfId="5375"/>
    <cellStyle name="常规 13 3 7 3" xfId="5376"/>
    <cellStyle name="常规 11 3 2 6 4" xfId="5377"/>
    <cellStyle name="常规 27 4" xfId="5378"/>
    <cellStyle name="常规 4 2 4 2 4 3 2" xfId="5379"/>
    <cellStyle name="常规 7 2 2 5 2 3" xfId="5380"/>
    <cellStyle name="常规 5 2 2 4 2 3 3" xfId="5381"/>
    <cellStyle name="常规 11 7 2 2 4" xfId="5382"/>
    <cellStyle name="常规 13 3 2 2 3 3" xfId="5383"/>
    <cellStyle name="常规 2 11 3 2" xfId="5384"/>
    <cellStyle name="常规 3 2 2 4 2" xfId="5385"/>
    <cellStyle name="常规 8 6 3 3" xfId="5386"/>
    <cellStyle name="常规 45 2 2 5 2" xfId="5387"/>
    <cellStyle name="常规 50 2 2 5 2" xfId="5388"/>
    <cellStyle name="常规 2 2 4 2 2" xfId="5389"/>
    <cellStyle name="常规 4 2 2 2 3 3 2" xfId="5390"/>
    <cellStyle name="百分比 4 2 2 3 3" xfId="5391"/>
    <cellStyle name="常规 8 2 3 4 7 2" xfId="5392"/>
    <cellStyle name="常规 47 6" xfId="5393"/>
    <cellStyle name="常规 52 6" xfId="5394"/>
    <cellStyle name="常规 12 5 4 2 2 3" xfId="5395"/>
    <cellStyle name="常规 7 2 8" xfId="5396"/>
    <cellStyle name="常规 9 3 8 3" xfId="5397"/>
    <cellStyle name="常规 12 2 2 5 7" xfId="5398"/>
    <cellStyle name="常规 44 4 3" xfId="5399"/>
    <cellStyle name="百分比 2 2 4 2 2 4" xfId="5400"/>
    <cellStyle name="常规 5 2 2 2 3 3 4" xfId="5401"/>
    <cellStyle name="常规 40 3 4 2" xfId="5402"/>
    <cellStyle name="常规 44 3 3 3 2" xfId="5403"/>
    <cellStyle name="常规 2 5 7" xfId="5404"/>
    <cellStyle name="常规 3 2 2 4 2 3 2" xfId="5405"/>
    <cellStyle name="常规 13 2 2 3 5 2 2" xfId="5406"/>
    <cellStyle name="常规 42 8 2" xfId="5407"/>
    <cellStyle name="常规 8 2 4 4 2 2 2" xfId="5408"/>
    <cellStyle name="常规 6 2 2 4 2 6 2" xfId="5409"/>
    <cellStyle name="常规 9 2 5 4 4" xfId="5410"/>
    <cellStyle name="常规 44 3 2 3 2" xfId="5411"/>
    <cellStyle name="常规 9 4 4 2 5" xfId="5412"/>
    <cellStyle name="常规 13 2 3 2 2 2 5" xfId="5413"/>
    <cellStyle name="常规 6 4 4 2 2 4 2" xfId="5414"/>
    <cellStyle name="常规 8 5 4 4" xfId="5415"/>
    <cellStyle name="常规 13 2 2 3 2 4" xfId="5416"/>
    <cellStyle name="常规 2 2 2 2 3 2 2 2 4" xfId="5417"/>
    <cellStyle name="常规 5 2 5 3 4 2" xfId="5418"/>
    <cellStyle name="常规 8 3 6 2 4 2" xfId="5419"/>
    <cellStyle name="百分比 2 2 3 7" xfId="5420"/>
    <cellStyle name="常规 6 3 3 3 2 3 3" xfId="5421"/>
    <cellStyle name="常规 49 2 2 3 3" xfId="5422"/>
    <cellStyle name="常规 54 2 2 3 3" xfId="5423"/>
    <cellStyle name="常规 40 2 6 3" xfId="5424"/>
    <cellStyle name="常规 12 2 2 3 5 3 3 2" xfId="5425"/>
    <cellStyle name="常规 3 2 2 2 3 2 3 2" xfId="5426"/>
    <cellStyle name="常规 12 2 4 2 2" xfId="5427"/>
    <cellStyle name="常规 6 7 2 3" xfId="5428"/>
    <cellStyle name="常规 11 5 4 2 4" xfId="5429"/>
    <cellStyle name="常规 3 11" xfId="5430"/>
    <cellStyle name="常规 5 3 2 5 6" xfId="5431"/>
    <cellStyle name="常规 3 2 6 2 2 4 2" xfId="5432"/>
    <cellStyle name="常规 11 2 3 3 3 4 2" xfId="5433"/>
    <cellStyle name="常规 40 5 2 4" xfId="5434"/>
    <cellStyle name="常规 12 2 2 3 2 6 2" xfId="5435"/>
    <cellStyle name="常规 3 3 2 5 3 3 2" xfId="5436"/>
    <cellStyle name="常规 58 4" xfId="5437"/>
    <cellStyle name="常规 13 2 2 2 5 3 2" xfId="5438"/>
    <cellStyle name="常规 2 2 2 6 2 2" xfId="5439"/>
    <cellStyle name="常规 8 4 7 3 2" xfId="5440"/>
    <cellStyle name="常规 40 3 2 2 2 3" xfId="5441"/>
    <cellStyle name="常规 10 6 3 2 5" xfId="5442"/>
    <cellStyle name="常规 3 2 2 3 5 6" xfId="5443"/>
    <cellStyle name="常规 7 5 5 4" xfId="5444"/>
    <cellStyle name="常规 2 4 3 3" xfId="5445"/>
    <cellStyle name="常规 9 3 5 3" xfId="5446"/>
    <cellStyle name="常规 12 2 2 2 7" xfId="5447"/>
    <cellStyle name="常规 8 5 4 5" xfId="5448"/>
    <cellStyle name="常规 13 2 2 3 2 5" xfId="5449"/>
    <cellStyle name="常规 5 2 5 3 4 3" xfId="5450"/>
    <cellStyle name="常规 3 2 2 2 4 2 6 2" xfId="5451"/>
    <cellStyle name="常规 8 2 5 2 3 4" xfId="5452"/>
    <cellStyle name="常规 43 7 2" xfId="5453"/>
    <cellStyle name="常规 2 2 2 2 2 3 2 2 2" xfId="5454"/>
    <cellStyle name="常规 12 5 2 5" xfId="5455"/>
    <cellStyle name="常规 11 2 2 2 2 4 3 2" xfId="5456"/>
    <cellStyle name="常规 13 3 2 7 3" xfId="5457"/>
    <cellStyle name="常规 5 2 2 3 5 2" xfId="5458"/>
    <cellStyle name="常规 10 4 3 2 5" xfId="5459"/>
    <cellStyle name="常规 5 5 5 4" xfId="5460"/>
    <cellStyle name="常规 27 2 5 5 2" xfId="5461"/>
    <cellStyle name="常规 56 2 3" xfId="5462"/>
    <cellStyle name="常规 6 3 5 3 3" xfId="5463"/>
    <cellStyle name="常规 3 2 2 3 4 3" xfId="5464"/>
    <cellStyle name="常规 2 2 3 7" xfId="5465"/>
    <cellStyle name="常规 12 4 2 4 2" xfId="5466"/>
    <cellStyle name="常规 12 2 2 3 4 3 4 2" xfId="5467"/>
    <cellStyle name="常规 13 5 3 2 6 2" xfId="5468"/>
    <cellStyle name="常规 41 3 2 3 3 2" xfId="5469"/>
    <cellStyle name="常规 27 2 2 2 2 3 2" xfId="5470"/>
    <cellStyle name="常规 13 2 2 3 2 2 6 2" xfId="5471"/>
    <cellStyle name="常规 8 5 4 2 6 2" xfId="5472"/>
    <cellStyle name="常规 3 10 5" xfId="5473"/>
    <cellStyle name="常规 43 3 2 3 2" xfId="5474"/>
    <cellStyle name="常规 10 5 4 2 3 2" xfId="5475"/>
    <cellStyle name="常规 7 4 3 7" xfId="5476"/>
    <cellStyle name="常规 5 2 5 4 5" xfId="5477"/>
    <cellStyle name="常规 8 2 5 2 7 2" xfId="5478"/>
    <cellStyle name="常规 2 8 4 2" xfId="5479"/>
    <cellStyle name="常规 5 4 2 2 3" xfId="5480"/>
    <cellStyle name="常规 10 2 2 2 2 4" xfId="5481"/>
    <cellStyle name="常规 5 2 5 5 3 3 2" xfId="5482"/>
    <cellStyle name="常规 2 2 5 2 4 2" xfId="5483"/>
    <cellStyle name="常规 42 4 5" xfId="5484"/>
    <cellStyle name="常规 7 2 2 7 4 2" xfId="5485"/>
    <cellStyle name="常规 42 4 3 3 2" xfId="5486"/>
    <cellStyle name="常规 42 4 3 2" xfId="5487"/>
    <cellStyle name="常规 13 2 6 7 2" xfId="5488"/>
    <cellStyle name="常规 11 9 4 2" xfId="5489"/>
    <cellStyle name="常规 4 11 3 2" xfId="5490"/>
    <cellStyle name="常规 42 3 3 3" xfId="5491"/>
    <cellStyle name="常规 27 2 4 2 4" xfId="5492"/>
    <cellStyle name="常规 6 2 3 7 3" xfId="5493"/>
    <cellStyle name="常规 42 3 2 2" xfId="5494"/>
    <cellStyle name="常规 13 3 2 2 3 4" xfId="5495"/>
    <cellStyle name="常规 2 11 3 3" xfId="5496"/>
    <cellStyle name="常规 3 2 2 4 3" xfId="5497"/>
    <cellStyle name="常规 7 2 2 5 2 4" xfId="5498"/>
    <cellStyle name="常规 42 2 4 2" xfId="5499"/>
    <cellStyle name="常规 6 2 5 2 7 2" xfId="5500"/>
    <cellStyle name="常规 12 5 2 2 3 3 2" xfId="5501"/>
    <cellStyle name="常规 9 5 3 2 2 3" xfId="5502"/>
    <cellStyle name="常规 5 2 4 3 2 2 4 2" xfId="5503"/>
    <cellStyle name="常规 3 3 3 3 4" xfId="5504"/>
    <cellStyle name="常规 5 2 3 2 4 4 3 2" xfId="5505"/>
    <cellStyle name="常规 42 2 2 2 3" xfId="5506"/>
    <cellStyle name="常规 10 2 2 3 3 4 3" xfId="5507"/>
    <cellStyle name="常规 42 2 2 2 2" xfId="5508"/>
    <cellStyle name="常规 10 2 4 2 2 3 2" xfId="5509"/>
    <cellStyle name="常规 10 2 2 3 8" xfId="5510"/>
    <cellStyle name="常规 7 2 5 4 2 3 2" xfId="5511"/>
    <cellStyle name="常规 7 3 2 5 6 2" xfId="5512"/>
    <cellStyle name="常规 7 7 3 2" xfId="5513"/>
    <cellStyle name="常规 3 2 2 5 3 4" xfId="5514"/>
    <cellStyle name="常规 3 2 2 5 4" xfId="5515"/>
    <cellStyle name="常规 27 5 3 3 2" xfId="5516"/>
    <cellStyle name="常规 11 2 3 2 3 5" xfId="5517"/>
    <cellStyle name="常规 12 4 3 2 5" xfId="5518"/>
    <cellStyle name="常规 40 2 2 3 2" xfId="5519"/>
    <cellStyle name="常规 12 2 2 2 2 4" xfId="5520"/>
    <cellStyle name="常规 2 2 3 2 4 6" xfId="5521"/>
    <cellStyle name="常规 4 2 5 2 4 2" xfId="5522"/>
    <cellStyle name="常规 8 3 4" xfId="5523"/>
    <cellStyle name="常规 7 3 2 3 2 2 4" xfId="5524"/>
    <cellStyle name="常规 11 2 2 3 3 2 3 2" xfId="5525"/>
    <cellStyle name="常规 40 3 4 5" xfId="5526"/>
    <cellStyle name="常规 9 2 2 6 2 3" xfId="5527"/>
    <cellStyle name="常规 4 5 4 6" xfId="5528"/>
    <cellStyle name="常规 8 2 2 6 3 2" xfId="5529"/>
    <cellStyle name="常规 5 3 2 4 3 4 2" xfId="5530"/>
    <cellStyle name="常规 40 2 3 2 4" xfId="5531"/>
    <cellStyle name="常规 9 2 2 7 3" xfId="5532"/>
    <cellStyle name="常规 13 2 5 3 2 3" xfId="5533"/>
    <cellStyle name="常规 2 5 3 3 2" xfId="5534"/>
    <cellStyle name="常规 5 2 2 3 6 3" xfId="5535"/>
    <cellStyle name="常规 54 3 3 3 2" xfId="5536"/>
    <cellStyle name="常规 49 3 3 3 2" xfId="5537"/>
    <cellStyle name="常规 41 3 6 2" xfId="5538"/>
    <cellStyle name="常规 11 2 8 3" xfId="5539"/>
    <cellStyle name="常规 41 3 4 3 2" xfId="5540"/>
    <cellStyle name="常规 6 2 2 5 2 4" xfId="5541"/>
    <cellStyle name="常规 9 2 5 2 2 3 2" xfId="5542"/>
    <cellStyle name="常规 7 2 3 2 2 7 2" xfId="5543"/>
    <cellStyle name="常规 13 7 3 4" xfId="5544"/>
    <cellStyle name="常规 2 2 2 2 8 3 3" xfId="5545"/>
    <cellStyle name="常规 41 3 4 3" xfId="5546"/>
    <cellStyle name="常规 7 3 4 4" xfId="5547"/>
    <cellStyle name="常规 7 2 3 2 2 2 6 2" xfId="5548"/>
    <cellStyle name="常规 9 3 5 2 2 3" xfId="5549"/>
    <cellStyle name="常规 8 8 2 4 2" xfId="5550"/>
    <cellStyle name="常规 5 2 2 3 3 3 4" xfId="5551"/>
    <cellStyle name="常规 41 3 4 2" xfId="5552"/>
    <cellStyle name="常规 41 3 4" xfId="5553"/>
    <cellStyle name="常规 6 2 2 2 4 7 2" xfId="5554"/>
    <cellStyle name="常规 6 2 9" xfId="5555"/>
    <cellStyle name="常规 8 2 4 2 4 3 2" xfId="5556"/>
    <cellStyle name="常规 10 5 4 3 3" xfId="5557"/>
    <cellStyle name="常规 6 6 6 2" xfId="5558"/>
    <cellStyle name="常规 9 2 3 2 5 4" xfId="5559"/>
    <cellStyle name="常规 40 5 4 2" xfId="5560"/>
    <cellStyle name="常规 27 5 5" xfId="5561"/>
    <cellStyle name="常规 9 2 3 4 4 3 2" xfId="5562"/>
    <cellStyle name="常规 2 3 2 4 2 3 3" xfId="5563"/>
    <cellStyle name="常规 5 2 7 2 3" xfId="5564"/>
    <cellStyle name="常规 41 3 2 2 3" xfId="5565"/>
    <cellStyle name="常规 3 2 8 2 2" xfId="5566"/>
    <cellStyle name="常规 5 5 3 3 4 2" xfId="5567"/>
    <cellStyle name="常规 41 3 2 2 2" xfId="5568"/>
    <cellStyle name="常规 8 2 4 4 2 2" xfId="5569"/>
    <cellStyle name="常规 6 2 2 4 2 6" xfId="5570"/>
    <cellStyle name="常规 41 2 4 3 2" xfId="5571"/>
    <cellStyle name="常规 5 2 2 3 2 3 4" xfId="5572"/>
    <cellStyle name="常规 41 2 4 2" xfId="5573"/>
    <cellStyle name="常规 41 2 4" xfId="5574"/>
    <cellStyle name="常规 4 10 2 6" xfId="5575"/>
    <cellStyle name="常规 3 2 3 3 2 2" xfId="5576"/>
    <cellStyle name="常规 27 6" xfId="5577"/>
    <cellStyle name="常规 13 3 2 3 2 3 2" xfId="5578"/>
    <cellStyle name="常规 3 2 3 6 3 3" xfId="5579"/>
    <cellStyle name="常规 2 2 3 10 2" xfId="5580"/>
    <cellStyle name="常规 12 2 2 3 6 2" xfId="5581"/>
    <cellStyle name="常规 9 3 6 2 2" xfId="5582"/>
    <cellStyle name="常规 2 4 4 2 2" xfId="5583"/>
    <cellStyle name="常规 8 2 5 2 2 3 3" xfId="5584"/>
    <cellStyle name="常规 4 2 2 2 7 3" xfId="5585"/>
    <cellStyle name="常规 3 2 2 4 4 3 2" xfId="5586"/>
    <cellStyle name="常规 10 4 3 2 2 2" xfId="5587"/>
    <cellStyle name="常规 6 2 4 3 6" xfId="5588"/>
    <cellStyle name="常规 10 2 6" xfId="5589"/>
    <cellStyle name="常规 2 2 4 3 3 2" xfId="5590"/>
    <cellStyle name="常规 3 3 4 6" xfId="5591"/>
    <cellStyle name="常规 8 3 2 4 2 5" xfId="5592"/>
    <cellStyle name="常规 5 2 5 2 2 5" xfId="5593"/>
    <cellStyle name="常规 8 4 2 7" xfId="5594"/>
    <cellStyle name="常规 40 6 4" xfId="5595"/>
    <cellStyle name="常规 11 2 2 3 2 3 4" xfId="5596"/>
    <cellStyle name="常规 9 2 7 2 2 2" xfId="5597"/>
    <cellStyle name="常规 7 2 5 2 2 6" xfId="5598"/>
    <cellStyle name="常规 27 8 3" xfId="5599"/>
    <cellStyle name="常规 8 5 2 2 3" xfId="5600"/>
    <cellStyle name="常规 27 2 4 4" xfId="5601"/>
    <cellStyle name="常规 3 10 4 3" xfId="5602"/>
    <cellStyle name="常规 13 2 2 2 2 2 3 3" xfId="5603"/>
    <cellStyle name="常规 8 4 4 2 3 3" xfId="5604"/>
    <cellStyle name="常规 27 5 2 3 3" xfId="5605"/>
    <cellStyle name="常规 40 6 3" xfId="5606"/>
    <cellStyle name="常规 11 5 3 7" xfId="5607"/>
    <cellStyle name="常规 27 5 2 3 2" xfId="5608"/>
    <cellStyle name="常规 4 5 4 2 3" xfId="5609"/>
    <cellStyle name="常规 7 6 2 3" xfId="5610"/>
    <cellStyle name="常规 3 2 2 4 2 5" xfId="5611"/>
    <cellStyle name="常规 12 2 2 2 4 2 5" xfId="5612"/>
    <cellStyle name="常规 13 2 4 3 4 3" xfId="5613"/>
    <cellStyle name="常规 11 2 2 3 4 7" xfId="5614"/>
    <cellStyle name="常规 13 3 2 5 2" xfId="5615"/>
    <cellStyle name="常规 5 2 4 3 2 2 3" xfId="5616"/>
    <cellStyle name="常规 7 5 2 4 3" xfId="5617"/>
    <cellStyle name="常规 5 2 2 3 3 2 3 3" xfId="5618"/>
    <cellStyle name="常规 40 5 4" xfId="5619"/>
    <cellStyle name="常规 11 2 2 3 2 2 4" xfId="5620"/>
    <cellStyle name="常规 2 9 3 2" xfId="5621"/>
    <cellStyle name="常规 7 9" xfId="5622"/>
    <cellStyle name="常规 13 2 3 6 3 2" xfId="5623"/>
    <cellStyle name="常规 12 2 7 2 6" xfId="5624"/>
    <cellStyle name="常规 2 2 2 2 3 4 2 4 2" xfId="5625"/>
    <cellStyle name="常规 12 2 2 2 4 2 4" xfId="5626"/>
    <cellStyle name="常规 13 2 4 3 4 2" xfId="5627"/>
    <cellStyle name="常规 11 2 2 3 4 6" xfId="5628"/>
    <cellStyle name="常规 27 5 2 2 3" xfId="5629"/>
    <cellStyle name="常规 4 2 2 3 3 4 3 2" xfId="5630"/>
    <cellStyle name="常规 3 5 3 2 2" xfId="5631"/>
    <cellStyle name="常规 2 4 4 2 3 3 2" xfId="5632"/>
    <cellStyle name="常规 7 3 2 2 7 2" xfId="5633"/>
    <cellStyle name="常规 6 3 3 3 3 4" xfId="5634"/>
    <cellStyle name="常规 40 3 7" xfId="5635"/>
    <cellStyle name="常规 40 3 6 3" xfId="5636"/>
    <cellStyle name="常规 9 3 2 2 3" xfId="5637"/>
    <cellStyle name="常规 3 2 2 5 7" xfId="5638"/>
    <cellStyle name="常规 49 2 3 3" xfId="5639"/>
    <cellStyle name="常规 54 2 3 3" xfId="5640"/>
    <cellStyle name="常规 6 3 3 3 3 3" xfId="5641"/>
    <cellStyle name="常规 40 3 6" xfId="5642"/>
    <cellStyle name="常规 5 2 3 4 7 2" xfId="5643"/>
    <cellStyle name="常规 11 2 2 2" xfId="5644"/>
    <cellStyle name="常规 4 2 3 3 2 6" xfId="5645"/>
    <cellStyle name="常规 6 2 5 3 2 2" xfId="5646"/>
    <cellStyle name="常规 7 5 2 6" xfId="5647"/>
    <cellStyle name="常规 5 2 4 3 2 4" xfId="5648"/>
    <cellStyle name="常规 5 5 3 3 4" xfId="5649"/>
    <cellStyle name="常规 41 3 2 2" xfId="5650"/>
    <cellStyle name="常规 12 4 5 6 2" xfId="5651"/>
    <cellStyle name="常规 11 2 3 4 7 2" xfId="5652"/>
    <cellStyle name="常规 5 2 5 6 3" xfId="5653"/>
    <cellStyle name="常规 40 3 4 3 2" xfId="5654"/>
    <cellStyle name="常规 9 2 3 5 2 2 2" xfId="5655"/>
    <cellStyle name="常规 10 2 10 2" xfId="5656"/>
    <cellStyle name="常规 4 2 3 5 2 2" xfId="5657"/>
    <cellStyle name="常规 11 2 4 4 2 6 2" xfId="5658"/>
    <cellStyle name="常规 40 3 4 2 3 2" xfId="5659"/>
    <cellStyle name="常规 2 3 4 3" xfId="5660"/>
    <cellStyle name="常规 7 2 2 5 3 2" xfId="5661"/>
    <cellStyle name="常规 5 6 2 6 2" xfId="5662"/>
    <cellStyle name="常规 3 2 4 4 2 4" xfId="5663"/>
    <cellStyle name="常规 8 2 3 2 3 3 4 2" xfId="5664"/>
    <cellStyle name="常规 3 2 2 3 3 2 3" xfId="5665"/>
    <cellStyle name="常规 11 2 2 2 4 4 3" xfId="5666"/>
    <cellStyle name="常规 12 2 2 2 3 2 2 3" xfId="5667"/>
    <cellStyle name="常规 56 4 3" xfId="5668"/>
    <cellStyle name="常规 5 5 2 4 2" xfId="5669"/>
    <cellStyle name="常规 5 2 2 3 2 2 2" xfId="5670"/>
    <cellStyle name="常规 5 2 4 5 5" xfId="5671"/>
    <cellStyle name="常规 5 2 3 2 6 4" xfId="5672"/>
    <cellStyle name="常规 2 6 3 2 2 4 2" xfId="5673"/>
    <cellStyle name="常规 5 2 4" xfId="5674"/>
    <cellStyle name="常规 5 2 3 2 6 3" xfId="5675"/>
    <cellStyle name="常规 2 2 9 2 2" xfId="5676"/>
    <cellStyle name="常规 8 2 3 2 3 2 3 3 2" xfId="5677"/>
    <cellStyle name="常规 13 2 2 4 2 2" xfId="5678"/>
    <cellStyle name="常规 8 6 4 2" xfId="5679"/>
    <cellStyle name="常规 2 2 2 2 3 2 3 2" xfId="5680"/>
    <cellStyle name="常规 13 2 2 4 2" xfId="5681"/>
    <cellStyle name="常规 8 6 4" xfId="5682"/>
    <cellStyle name="常规 11 2 4 3 2 5" xfId="5683"/>
    <cellStyle name="常规 40 3 3 2 2" xfId="5684"/>
    <cellStyle name="常规 5 2 4 4 4 3" xfId="5685"/>
    <cellStyle name="常规 7 4 2 7 2" xfId="5686"/>
    <cellStyle name="常规 13 5 2 4 3" xfId="5687"/>
    <cellStyle name="常规 2 2 2 2 6 2 3 3" xfId="5688"/>
    <cellStyle name="常规 2 2 4 4 2 3 3 2" xfId="5689"/>
    <cellStyle name="常规 5 2 4 2 2 5" xfId="5690"/>
    <cellStyle name="常规 7 4 2 7" xfId="5691"/>
    <cellStyle name="常规 4 2 3 2 2 7" xfId="5692"/>
    <cellStyle name="常规 6 2 5 2 2 3" xfId="5693"/>
    <cellStyle name="常规 3 2 4 2 3" xfId="5694"/>
    <cellStyle name="常规 5 3 5 4 3 2" xfId="5695"/>
    <cellStyle name="常规 12 2 2 3 2 4 3 2" xfId="5696"/>
    <cellStyle name="常规 2 12 4 2" xfId="5697"/>
    <cellStyle name="常规 3 2 3 5 2" xfId="5698"/>
    <cellStyle name="常规 13 3 2 3 4 3" xfId="5699"/>
    <cellStyle name="常规 12 2 3 2 2 2 2 3" xfId="5700"/>
    <cellStyle name="常规 3 2 4 2 5" xfId="5701"/>
    <cellStyle name="常规 6 12 3" xfId="5702"/>
    <cellStyle name="常规 2 5 2 3 4 2" xfId="5703"/>
    <cellStyle name="常规 2 2 2 6 3 2" xfId="5704"/>
    <cellStyle name="常规 2 10 2" xfId="5705"/>
    <cellStyle name="常规 40 3 2 2 3 3" xfId="5706"/>
    <cellStyle name="常规 9 2 4 3 2 3" xfId="5707"/>
    <cellStyle name="常规 7 2 2 3 2 7" xfId="5708"/>
    <cellStyle name="常规 3 2 5 3 2 2 4" xfId="5709"/>
    <cellStyle name="常规 27 2 2 6 2" xfId="5710"/>
    <cellStyle name="常规 4 2 2 3 5 2 3" xfId="5711"/>
    <cellStyle name="常规 44 2 6 2" xfId="5712"/>
    <cellStyle name="常规 9 4 2 7" xfId="5713"/>
    <cellStyle name="常规 13 2 7 3 2" xfId="5714"/>
    <cellStyle name="常规 13 2 4 2 4 3 2" xfId="5715"/>
    <cellStyle name="常规 11 2 2 2 4 7 2" xfId="5716"/>
    <cellStyle name="常规 8 4 3 2 3 3" xfId="5717"/>
    <cellStyle name="常规 8 2 5 2 6" xfId="5718"/>
    <cellStyle name="常规 12 3 2 4 2 2 4" xfId="5719"/>
    <cellStyle name="常规 2 2 2 7 4 2" xfId="5720"/>
    <cellStyle name="常规 3 3 2 3" xfId="5721"/>
    <cellStyle name="常规 11 9 3" xfId="5722"/>
    <cellStyle name="常规 5 2 2 5 6" xfId="5723"/>
    <cellStyle name="常规 13 5 5 2 4 2" xfId="5724"/>
    <cellStyle name="常规 13 3 2 3 2 6" xfId="5725"/>
    <cellStyle name="常规 3 2 3 3 5" xfId="5726"/>
    <cellStyle name="常规 7 2 3 3 4 3 2" xfId="5727"/>
    <cellStyle name="常规 13 2 2 6 4" xfId="5728"/>
    <cellStyle name="常规 8 8 6" xfId="5729"/>
    <cellStyle name="常规 13 3 2 2 4 3" xfId="5730"/>
    <cellStyle name="常规 3 2 2 5 2" xfId="5731"/>
    <cellStyle name="常规 3 2 3 6 2 4" xfId="5732"/>
    <cellStyle name="常规 8 8 2 2" xfId="5733"/>
    <cellStyle name="百分比 3 2 3 4 2" xfId="5734"/>
    <cellStyle name="常规 8 2 4 4 2 3 3" xfId="5735"/>
    <cellStyle name="常规 11 6 6" xfId="5736"/>
    <cellStyle name="常规 10 2 4 2 2 5" xfId="5737"/>
    <cellStyle name="常规 4 4 3 3 4 2" xfId="5738"/>
    <cellStyle name="常规 13 3 2 3 2 6 2" xfId="5739"/>
    <cellStyle name="常规 40 6" xfId="5740"/>
    <cellStyle name="常规 3 3 5 7" xfId="5741"/>
    <cellStyle name="常规 11 2 2 3 2 3" xfId="5742"/>
    <cellStyle name="常规 13 7 3 3" xfId="5743"/>
    <cellStyle name="常规 11 3 6 2 4" xfId="5744"/>
    <cellStyle name="常规 2 2 2 2 8 3 2" xfId="5745"/>
    <cellStyle name="常规 9 2 3 3 2 3 3" xfId="5746"/>
    <cellStyle name="常规 13 2 5 4 6" xfId="5747"/>
    <cellStyle name="常规 6 2 4 5 2 4 2" xfId="5748"/>
    <cellStyle name="常规 10 4 2 4 2" xfId="5749"/>
    <cellStyle name="常规 27 4 2 3 3" xfId="5750"/>
    <cellStyle name="常规 12 2 4 3 2 4" xfId="5751"/>
    <cellStyle name="常规 4 2 7 3 4 2" xfId="5752"/>
    <cellStyle name="常规 12 2 2 5 4" xfId="5753"/>
    <cellStyle name="常规 5 2 2 3 6" xfId="5754"/>
    <cellStyle name="常规 40 2 4" xfId="5755"/>
    <cellStyle name="常规 11 2 3 2" xfId="5756"/>
    <cellStyle name="常规 6 2 5 3 3 2" xfId="5757"/>
    <cellStyle name="常规 7 2 2 6 2" xfId="5758"/>
    <cellStyle name="常规 5 2 2 4 3 3" xfId="5759"/>
    <cellStyle name="常规 13 3 2 3 3" xfId="5760"/>
    <cellStyle name="常规 2 2 2 2 4 2 2 3" xfId="5761"/>
    <cellStyle name="常规 56 2 2 3 2" xfId="5762"/>
    <cellStyle name="常规 3 2 5 5 3 2" xfId="5763"/>
    <cellStyle name="常规 4 13" xfId="5764"/>
    <cellStyle name="常规 13 2 2 5 2 2" xfId="5765"/>
    <cellStyle name="常规 8 7 4 2" xfId="5766"/>
    <cellStyle name="常规 3 2 3 2" xfId="5767"/>
    <cellStyle name="常规 8 3 5 3" xfId="5768"/>
    <cellStyle name="常规 9 2 5 11" xfId="5769"/>
    <cellStyle name="常规 40 2 3 3 2" xfId="5770"/>
    <cellStyle name="常规 12 4 4 2 5" xfId="5771"/>
    <cellStyle name="常规 5 2 2 2 7" xfId="5772"/>
    <cellStyle name="常规 11 2 2 4 3 4" xfId="5773"/>
    <cellStyle name="常规 12 3 5 2 4" xfId="5774"/>
    <cellStyle name="常规 2 2 3 2 7 3 2" xfId="5775"/>
    <cellStyle name="常规 46 3 3 3 2" xfId="5776"/>
    <cellStyle name="常规 51 3 3 3 2" xfId="5777"/>
    <cellStyle name="常规 9 3 4 7 2" xfId="5778"/>
    <cellStyle name="常规 5 3 5 5" xfId="5779"/>
    <cellStyle name="常规 3 2 3 4 6" xfId="5780"/>
    <cellStyle name="常规 9 2 5 2 4" xfId="5781"/>
    <cellStyle name="常规 2 2 2 2 8 6" xfId="5782"/>
    <cellStyle name="常规 12 2 2 3 3 2 4" xfId="5783"/>
    <cellStyle name="常规 13 2 5 2 4 2" xfId="5784"/>
    <cellStyle name="常规 11 2 3 2 4 6" xfId="5785"/>
    <cellStyle name="常规 40 2 2 4 3" xfId="5786"/>
    <cellStyle name="常规 8 2 4 7 3 2" xfId="5787"/>
    <cellStyle name="常规 3 2 3 2 7 2" xfId="5788"/>
    <cellStyle name="常规 8 3 3 7" xfId="5789"/>
    <cellStyle name="常规 2 2 2 2 2 6 3 2" xfId="5790"/>
    <cellStyle name="常规 57 6" xfId="5791"/>
    <cellStyle name="常规 3 2 3 5 5" xfId="5792"/>
    <cellStyle name="常规 3 6 5 3" xfId="5793"/>
    <cellStyle name="常规 10 2 4 2 4" xfId="5794"/>
    <cellStyle name="常规 8 3 2 7 3 2" xfId="5795"/>
    <cellStyle name="常规 40 4 4" xfId="5796"/>
    <cellStyle name="常规 40 10" xfId="5797"/>
    <cellStyle name="常规 4 2 3 2 2 6" xfId="5798"/>
    <cellStyle name="常规 6 2 5 2 2 2" xfId="5799"/>
    <cellStyle name="常规 5 2 4 2 2 4" xfId="5800"/>
    <cellStyle name="常规 7 4 2 6" xfId="5801"/>
    <cellStyle name="常规 3 5 4 2" xfId="5802"/>
    <cellStyle name="常规 5 2 3 2 4" xfId="5803"/>
    <cellStyle name="常规 3 2 5 7 3 2" xfId="5804"/>
    <cellStyle name="常规 3 5 3 2 3 3 2" xfId="5805"/>
    <cellStyle name="常规 3 5 3 2 3 3" xfId="5806"/>
    <cellStyle name="常规 11 2 2 2 3 6" xfId="5807"/>
    <cellStyle name="常规 13 2 4 2 3 2" xfId="5808"/>
    <cellStyle name="常规 12 3 3 2 6" xfId="5809"/>
    <cellStyle name="常规 3 2 8 2 4" xfId="5810"/>
    <cellStyle name="常规 3 5 3" xfId="5811"/>
    <cellStyle name="常规 7 2 3 3 2 2 4 2" xfId="5812"/>
    <cellStyle name="常规 6 2 2 3 2 4 3" xfId="5813"/>
    <cellStyle name="常规 3 5 2 4 3 2" xfId="5814"/>
    <cellStyle name="常规 3 2 2 3 3 2 3 2" xfId="5815"/>
    <cellStyle name="常规 2 5 3 3 4" xfId="5816"/>
    <cellStyle name="常规 13 2 5 3 2 5" xfId="5817"/>
    <cellStyle name="常规 10 2 2 2 7" xfId="5818"/>
    <cellStyle name="常规 3 4 5 6" xfId="5819"/>
    <cellStyle name="常规 3 4 2 2 2 2" xfId="5820"/>
    <cellStyle name="常规 57 4 3" xfId="5821"/>
    <cellStyle name="常规 10 2 2 2 4 3 2" xfId="5822"/>
    <cellStyle name="常规 3 4 5 3 3 2" xfId="5823"/>
    <cellStyle name="常规 10 2 2 2 3 4 2" xfId="5824"/>
    <cellStyle name="常规 11 4 2 2 2 4" xfId="5825"/>
    <cellStyle name="常规 3 4 5 2 4 2" xfId="5826"/>
    <cellStyle name="百分比 2 7" xfId="5827"/>
    <cellStyle name="常规 6 2 9 4" xfId="5828"/>
    <cellStyle name="常规 20 3" xfId="5829"/>
    <cellStyle name="常规 15 3" xfId="5830"/>
    <cellStyle name="常规 4 2 3 4 2 3 3" xfId="5831"/>
    <cellStyle name="常规 4 5 4 2 3 3" xfId="5832"/>
    <cellStyle name="常规 13 2 4 6 4" xfId="5833"/>
    <cellStyle name="常规 2 5 6 2" xfId="5834"/>
    <cellStyle name="常规 8 2 5 4 2 2" xfId="5835"/>
    <cellStyle name="常规 6 2 3 4 2 6" xfId="5836"/>
    <cellStyle name="常规 3 2 2 2 4 2 3 3 2" xfId="5837"/>
    <cellStyle name="常规 7 2 2 4 2 3 3" xfId="5838"/>
    <cellStyle name="常规 8 2 5 2 4 3 2" xfId="5839"/>
    <cellStyle name="常规 6 2 3 2 4 7 2" xfId="5840"/>
    <cellStyle name="常规 3 4 3 2 6 2" xfId="5841"/>
    <cellStyle name="常规 4 10 2 6 2" xfId="5842"/>
    <cellStyle name="常规 2 3 2 4 4 3" xfId="5843"/>
    <cellStyle name="常规 13 4 5 2 4 2" xfId="5844"/>
    <cellStyle name="常规 4 10 2 3 3" xfId="5845"/>
    <cellStyle name="常规 11 5 2 5" xfId="5846"/>
    <cellStyle name="常规 2 2 2 2 2 2 2 2 2" xfId="5847"/>
    <cellStyle name="常规 8 2 5 2 2 3" xfId="5848"/>
    <cellStyle name="常规 6 2 3 2 2 7" xfId="5849"/>
    <cellStyle name="常规 3 6 4 2 4 2" xfId="5850"/>
    <cellStyle name="常规 4 10" xfId="5851"/>
    <cellStyle name="常规 3 2 6 3 2" xfId="5852"/>
    <cellStyle name="常规 55 2 2 3 2" xfId="5853"/>
    <cellStyle name="常规 27 4 3 2 5" xfId="5854"/>
    <cellStyle name="常规 2 4 6 3" xfId="5855"/>
    <cellStyle name="常规 10 3 2 2 2 6" xfId="5856"/>
    <cellStyle name="常规 12 3 4 2 2 2" xfId="5857"/>
    <cellStyle name="常规 11 2 2 3 3 2 2" xfId="5858"/>
    <cellStyle name="常规 41 5 2" xfId="5859"/>
    <cellStyle name="常规 40 2 5 3 2" xfId="5860"/>
    <cellStyle name="常规 49 2 2 2 3 2" xfId="5861"/>
    <cellStyle name="常规 54 2 2 2 3 2" xfId="5862"/>
    <cellStyle name="常规 10 5 4 7" xfId="5863"/>
    <cellStyle name="常规 27 4 2 4 2" xfId="5864"/>
    <cellStyle name="常规 7 2 4 4 2 2" xfId="5865"/>
    <cellStyle name="常规 7 2 2 5 5" xfId="5866"/>
    <cellStyle name="常规 5 2 2 4 2 6" xfId="5867"/>
    <cellStyle name="常规 3 5 3 2 3 2" xfId="5868"/>
    <cellStyle name="常规 6 3 2 2 2 4" xfId="5869"/>
    <cellStyle name="常规 3 3 8 3 2" xfId="5870"/>
    <cellStyle name="常规 11 4 2 2" xfId="5871"/>
    <cellStyle name="常规 4 2 3 5 2 6" xfId="5872"/>
    <cellStyle name="常规 6 2 5 5 2 2" xfId="5873"/>
    <cellStyle name="常规 9 2 2 2 4 2 3" xfId="5874"/>
    <cellStyle name="常规 8 8 6 2" xfId="5875"/>
    <cellStyle name="常规 5 2 3 2 7 2" xfId="5876"/>
    <cellStyle name="常规 3 8 2 2 4 2" xfId="5877"/>
    <cellStyle name="常规 6 5 4 2 2 2" xfId="5878"/>
    <cellStyle name="常规 8 3 2 4 4 2" xfId="5879"/>
    <cellStyle name="常规 3 3 6 3" xfId="5880"/>
    <cellStyle name="常规 11 2 2" xfId="5881"/>
    <cellStyle name="常规 6 2 5 3 2" xfId="5882"/>
    <cellStyle name="常规 11 3 9" xfId="5883"/>
    <cellStyle name="常规 11 2 2 3" xfId="5884"/>
    <cellStyle name="常规 6 2 5 3 2 3" xfId="5885"/>
    <cellStyle name="常规 3 3 6 3 3" xfId="5886"/>
    <cellStyle name="常规 10 2 3 6 3 3" xfId="5887"/>
    <cellStyle name="常规 7 2 3 2" xfId="5888"/>
    <cellStyle name="常规 13 5 4 3" xfId="5889"/>
    <cellStyle name="常规 2 2 2 2 6 4 2" xfId="5890"/>
    <cellStyle name="常规 11 3 4 3 4" xfId="5891"/>
    <cellStyle name="常规 3 3 5 2 2 3" xfId="5892"/>
    <cellStyle name="常规 7 2 3 2 4" xfId="5893"/>
    <cellStyle name="常规 3 3 6 3 2" xfId="5894"/>
    <cellStyle name="常规 43 2 6" xfId="5895"/>
    <cellStyle name="常规 6 2 3 2 7 2" xfId="5896"/>
    <cellStyle name="常规 4 8 2 2 4 2" xfId="5897"/>
    <cellStyle name="常规 40 2 3 5" xfId="5898"/>
    <cellStyle name="常规 11 2 2 4 2 5" xfId="5899"/>
    <cellStyle name="常规 3 2 5 4 4 3" xfId="5900"/>
    <cellStyle name="常规 8 3 2 4 2 2" xfId="5901"/>
    <cellStyle name="常规 3 3 4 3" xfId="5902"/>
    <cellStyle name="常规 10 7 2 2" xfId="5903"/>
    <cellStyle name="常规 27 2 5 3 3 2" xfId="5904"/>
    <cellStyle name="常规 3 3 6 2 3" xfId="5905"/>
    <cellStyle name="常规 11 7 5" xfId="5906"/>
    <cellStyle name="常规 4 5 3 3 3" xfId="5907"/>
    <cellStyle name="常规 3 3 6 2" xfId="5908"/>
    <cellStyle name="常规 8 2 2 2 4 2 3" xfId="5909"/>
    <cellStyle name="常规 10 2 2 3 4 4 3" xfId="5910"/>
    <cellStyle name="常规 5 2 2 4 2 2 4 2" xfId="5911"/>
    <cellStyle name="常规 3 3 5 4 2" xfId="5912"/>
    <cellStyle name="常规 4 2 3 2 3 6" xfId="5913"/>
    <cellStyle name="常规 6 2 5 2 3 2" xfId="5914"/>
    <cellStyle name="常规 12 2 2 3 3 4 3" xfId="5915"/>
    <cellStyle name="常规 40 2 2 6 2" xfId="5916"/>
    <cellStyle name="常规 27 2 2 3 3 2" xfId="5917"/>
    <cellStyle name="常规 10 5 2 3 4" xfId="5918"/>
    <cellStyle name="常规 6 4 6 3" xfId="5919"/>
    <cellStyle name="常规 8 3 2 4 3 3" xfId="5920"/>
    <cellStyle name="常规 3 3 5 4" xfId="5921"/>
    <cellStyle name="常规 7 4 2 2 3 2" xfId="5922"/>
    <cellStyle name="常规 9 3 3 5" xfId="5923"/>
    <cellStyle name="常规 3 2 2 2 2 4 3 2" xfId="5924"/>
    <cellStyle name="常规 6 2 5 2 2 4" xfId="5925"/>
    <cellStyle name="常规 10 2 2 5 4" xfId="5926"/>
    <cellStyle name="常规 8 3 2 5 6 2" xfId="5927"/>
    <cellStyle name="百分比 2 6 2" xfId="5928"/>
    <cellStyle name="常规 20 2 2" xfId="5929"/>
    <cellStyle name="常规 3 3 5 3 2" xfId="5930"/>
    <cellStyle name="常规 5 2 2 4 2 2 3" xfId="5931"/>
    <cellStyle name="常规 12 2 3 2 3 2 2" xfId="5932"/>
    <cellStyle name="常规 13 3 3 3 4" xfId="5933"/>
    <cellStyle name="常规 3 3 5 2 6 2" xfId="5934"/>
    <cellStyle name="常规 3 3 5 2 3 3" xfId="5935"/>
    <cellStyle name="常规 3 3 5 2 3 2" xfId="5936"/>
    <cellStyle name="常规 3 3 5 2 3" xfId="5937"/>
    <cellStyle name="常规 3 3 5 2 2 4" xfId="5938"/>
    <cellStyle name="常规 9 3 2 8" xfId="5939"/>
    <cellStyle name="常规 13 2 6 3 3" xfId="5940"/>
    <cellStyle name="常规 2 2 2 2 9" xfId="5941"/>
    <cellStyle name="常规 9 2 3 2 4 3 2" xfId="5942"/>
    <cellStyle name="常规 2 3 2 2 2 3 3" xfId="5943"/>
    <cellStyle name="常规 2 2 3 10" xfId="5944"/>
    <cellStyle name="常规 3 3 5 2 2 2" xfId="5945"/>
    <cellStyle name="常规 3 3 5 2 2" xfId="5946"/>
    <cellStyle name="常规 4 5 3 2 3 2" xfId="5947"/>
    <cellStyle name="常规 8 3 2 4 2 4" xfId="5948"/>
    <cellStyle name="常规 3 3 4 5" xfId="5949"/>
    <cellStyle name="常规 42 2 2 3 3 2" xfId="5950"/>
    <cellStyle name="常规 6 9 3" xfId="5951"/>
    <cellStyle name="常规 8 3 2 4 2 3 3 2" xfId="5952"/>
    <cellStyle name="常规 3 3 4 4 3 2" xfId="5953"/>
    <cellStyle name="常规 8 3 2 4 2 3 3" xfId="5954"/>
    <cellStyle name="常规 3 3 4 4 3" xfId="5955"/>
    <cellStyle name="常规 9 9 8 2" xfId="5956"/>
    <cellStyle name="常规 3 2 2 2 3 2 6" xfId="5957"/>
    <cellStyle name="常规 8 2 2 2 3 2 3" xfId="5958"/>
    <cellStyle name="常规 8 3 2 4 2 3 2" xfId="5959"/>
    <cellStyle name="常规 3 3 4 4 2" xfId="5960"/>
    <cellStyle name="常规 8 2 4 3 3 2" xfId="5961"/>
    <cellStyle name="常规 6 2 2 3 3 6" xfId="5962"/>
    <cellStyle name="常规 3 15" xfId="5963"/>
    <cellStyle name="常规 7 2 2 2 4 2 6" xfId="5964"/>
    <cellStyle name="常规 2 3 3 3 4 2" xfId="5965"/>
    <cellStyle name="常规 6 5 3 2 2 2" xfId="5966"/>
    <cellStyle name="常规 27 2 4 2 3" xfId="5967"/>
    <cellStyle name="常规 6 2 3 7 2" xfId="5968"/>
    <cellStyle name="常规 4 9 4 2" xfId="5969"/>
    <cellStyle name="常规 2 3 6 3" xfId="5970"/>
    <cellStyle name="常规 5 2 2 3 2 3 3" xfId="5971"/>
    <cellStyle name="常规 13 2 2 2 3 6" xfId="5972"/>
    <cellStyle name="常规 2 2 2 4 5" xfId="5973"/>
    <cellStyle name="常规 8 4 5 6" xfId="5974"/>
    <cellStyle name="常规 3 6 3 2 6 2" xfId="5975"/>
    <cellStyle name="常规 3 3 3 4 2" xfId="5976"/>
    <cellStyle name="常规 6 3 2 2 2 6" xfId="5977"/>
    <cellStyle name="常规 8 3 4 2 2 2" xfId="5978"/>
    <cellStyle name="常规 2 2 4 5 6 2" xfId="5979"/>
    <cellStyle name="常规 10 5 5" xfId="5980"/>
    <cellStyle name="常规 27 6 2 2 3 2" xfId="5981"/>
    <cellStyle name="常规 6 7 2 3 3 2" xfId="5982"/>
    <cellStyle name="常规 27 3 3 3" xfId="5983"/>
    <cellStyle name="常规 3 11 3 2" xfId="5984"/>
    <cellStyle name="常规 3 3 3 2 2 4" xfId="5985"/>
    <cellStyle name="常规 12 2 3 2 5 2 4" xfId="5986"/>
    <cellStyle name="常规 9 2 3 4 2 2 3" xfId="5987"/>
    <cellStyle name="常规 4 2 2 5 2 3" xfId="5988"/>
    <cellStyle name="常规 3 3 2 7 3 2" xfId="5989"/>
    <cellStyle name="常规 2 4 7" xfId="5990"/>
    <cellStyle name="常规 8 2 4 4 2 3" xfId="5991"/>
    <cellStyle name="常规 13 2 2 2 4" xfId="5992"/>
    <cellStyle name="常规 5 2 5 4 2 3 3 2" xfId="5993"/>
    <cellStyle name="常规 8 4 6" xfId="5994"/>
    <cellStyle name="常规 2 2 3 2 3 2 3 3 2" xfId="5995"/>
    <cellStyle name="常规 9 4 2 2 2 2" xfId="5996"/>
    <cellStyle name="常规 7 3 2 9" xfId="5997"/>
    <cellStyle name="常规 3 3 2 5 6 2" xfId="5998"/>
    <cellStyle name="常规 4 2 3 2 5 3 3" xfId="5999"/>
    <cellStyle name="常规 2 2 2 3 3 2 2 3" xfId="6000"/>
    <cellStyle name="常规 4 2 2 3 5 3" xfId="6001"/>
    <cellStyle name="百分比 4 8" xfId="6002"/>
    <cellStyle name="常规 13 3 2 3" xfId="6003"/>
    <cellStyle name="常规 22 4" xfId="6004"/>
    <cellStyle name="常规 2 2 2 2 4 2 2" xfId="6005"/>
    <cellStyle name="常规 7 2 2 4 2 2 4 2" xfId="6006"/>
    <cellStyle name="常规 3 2 2 5 2 2 4" xfId="6007"/>
    <cellStyle name="常规 2 2 2 2 7 7" xfId="6008"/>
    <cellStyle name="常规 9 4 2 2 2" xfId="6009"/>
    <cellStyle name="常规 3 3 2 5 6" xfId="6010"/>
    <cellStyle name="常规 2 11 2" xfId="6011"/>
    <cellStyle name="常规 3 2 2 3" xfId="6012"/>
    <cellStyle name="常规 7 2 3 2 3 2 6 2" xfId="6013"/>
    <cellStyle name="常规 8 3 4 4" xfId="6014"/>
    <cellStyle name="常规 6 2 2 5 2 2 4 2" xfId="6015"/>
    <cellStyle name="常规 10 9 3" xfId="6016"/>
    <cellStyle name="常规 6 7 2 2 4 2" xfId="6017"/>
    <cellStyle name="常规 27 2 4 3" xfId="6018"/>
    <cellStyle name="常规 3 10 4 2" xfId="6019"/>
    <cellStyle name="常规 3 3 2 5 5" xfId="6020"/>
    <cellStyle name="常规 3 3 2 5 4" xfId="6021"/>
    <cellStyle name="常规 3 3 2 5 2 2" xfId="6022"/>
    <cellStyle name="常规 9 2 3 2 2 2 6" xfId="6023"/>
    <cellStyle name="常规 3 2 4 5 4" xfId="6024"/>
    <cellStyle name="常规 7 3 2 4 2 2 3" xfId="6025"/>
    <cellStyle name="常规 7 2 3 4 4 3 2" xfId="6026"/>
    <cellStyle name="常规 9 5 9" xfId="6027"/>
    <cellStyle name="常规 3 3 2 5 2" xfId="6028"/>
    <cellStyle name="常规 4 2 2 2 6 3" xfId="6029"/>
    <cellStyle name="常规 8 4 3 4 3 2" xfId="6030"/>
    <cellStyle name="常规 13 2 3 3" xfId="6031"/>
    <cellStyle name="常规 2 2 2 2 3 3 2" xfId="6032"/>
    <cellStyle name="常规 7 2 3 9" xfId="6033"/>
    <cellStyle name="常规 3 2 4 2 2 3 3 2" xfId="6034"/>
    <cellStyle name="常规 3 3 2 4 7 2" xfId="6035"/>
    <cellStyle name="常规 44 2 2 3 3 2" xfId="6036"/>
    <cellStyle name="常规 6 2 2 3 3 7" xfId="6037"/>
    <cellStyle name="常规 8 2 4 3 3 3" xfId="6038"/>
    <cellStyle name="常规 5 2 5 4 2 2 4 2" xfId="6039"/>
    <cellStyle name="常规 7 5 6" xfId="6040"/>
    <cellStyle name="常规 8 2 6 2 4" xfId="6041"/>
    <cellStyle name="常规 2 2 3 2 3 2 2 4 2" xfId="6042"/>
    <cellStyle name="常规 44 2 2 3 3" xfId="6043"/>
    <cellStyle name="常规 44 2 2 3 2" xfId="6044"/>
    <cellStyle name="常规 12 3 2 3 2 6" xfId="6045"/>
    <cellStyle name="常规 3 2 2 3 3 2 2 4 2" xfId="6046"/>
    <cellStyle name="常规 3 3 2 4 4 3" xfId="6047"/>
    <cellStyle name="常规 11 4 3 2 2" xfId="6048"/>
    <cellStyle name="常规 11 2 3 8 3 2" xfId="6049"/>
    <cellStyle name="常规 8 2 3 4 7" xfId="6050"/>
    <cellStyle name="常规 4 2 2 2 3 3" xfId="6051"/>
    <cellStyle name="常规 7 5 4 2 5" xfId="6052"/>
    <cellStyle name="常规 3 3 2 4 4 2" xfId="6053"/>
    <cellStyle name="常规 3 2 3 7 4" xfId="6054"/>
    <cellStyle name="常规 4 2 2 2 2 4" xfId="6055"/>
    <cellStyle name="常规 3 3 2 4 3 3" xfId="6056"/>
    <cellStyle name="常规 3 2 3 6 5" xfId="6057"/>
    <cellStyle name="常规 8 2 3 3 7" xfId="6058"/>
    <cellStyle name="常规 4 2 2 2 2 3" xfId="6059"/>
    <cellStyle name="常规 3 3 2 4 3 2" xfId="6060"/>
    <cellStyle name="常规 10 2 5 2 2" xfId="6061"/>
    <cellStyle name="常规 4 2 2 3 5 6 2" xfId="6062"/>
    <cellStyle name="常规 3 2 3 6 4" xfId="6063"/>
    <cellStyle name="常规 13 2 3 2 8" xfId="6064"/>
    <cellStyle name="常规 3 3 2 4 3" xfId="6065"/>
    <cellStyle name="常规 3 3 2 4 2 4" xfId="6066"/>
    <cellStyle name="常规 8 2 2 2 6 2" xfId="6067"/>
    <cellStyle name="常规 2 2 3 4 2 2 4 2" xfId="6068"/>
    <cellStyle name="常规 9 3 3 2 2" xfId="6069"/>
    <cellStyle name="常规 3 2 3 5 6" xfId="6070"/>
    <cellStyle name="常规 13 2 3 2 7 3" xfId="6071"/>
    <cellStyle name="常规 3 3 2 4 2 3" xfId="6072"/>
    <cellStyle name="常规 3 3 2 2 3 4 2" xfId="6073"/>
    <cellStyle name="常规 44 2 2 2 3" xfId="6074"/>
    <cellStyle name="常规 3 2 4 2 2 2 3" xfId="6075"/>
    <cellStyle name="常规 3 3 2 3 7" xfId="6076"/>
    <cellStyle name="常规 7 2 3 3 7 2" xfId="6077"/>
    <cellStyle name="常规 44 2 2 2 2" xfId="6078"/>
    <cellStyle name="常规 3 2 2 5 4 3" xfId="6079"/>
    <cellStyle name="常规 12 2 5 2 2 2 4" xfId="6080"/>
    <cellStyle name="常规 10 4 4 2 2" xfId="6081"/>
    <cellStyle name="常规 3 3 2 3 5" xfId="6082"/>
    <cellStyle name="常规 3 3 2 3 4 3" xfId="6083"/>
    <cellStyle name="常规 4 2 3 5 2 6 2" xfId="6084"/>
    <cellStyle name="常规 11 4 2 2 2" xfId="6085"/>
    <cellStyle name="常规 5 2 5 4 2 4" xfId="6086"/>
    <cellStyle name="常规 5 2 4 3 2 3 3" xfId="6087"/>
    <cellStyle name="常规 8 6 2 6" xfId="6088"/>
    <cellStyle name="常规 13 7 5" xfId="6089"/>
    <cellStyle name="常规 4 5 5 3 3" xfId="6090"/>
    <cellStyle name="常规 8 3 2 3 2 3" xfId="6091"/>
    <cellStyle name="常规 2 13 3" xfId="6092"/>
    <cellStyle name="常规 3 2 4 4" xfId="6093"/>
    <cellStyle name="常规 4 5 2 7 2" xfId="6094"/>
    <cellStyle name="常规 8 3 6 5" xfId="6095"/>
    <cellStyle name="常规 4 2 6 2 3 3" xfId="6096"/>
    <cellStyle name="常规 4 2 2 4 4 3 2" xfId="6097"/>
    <cellStyle name="常规 7 5 2 3 4 2" xfId="6098"/>
    <cellStyle name="常规 3 3 2 3 4" xfId="6099"/>
    <cellStyle name="常规 3 3 2 3 3 4" xfId="6100"/>
    <cellStyle name="常规 9 3 2 3 2" xfId="6101"/>
    <cellStyle name="常规 3 2 2 6 6" xfId="6102"/>
    <cellStyle name="常规 3 3 2 3 3 3" xfId="6103"/>
    <cellStyle name="常规 7 3 2 3 3 3" xfId="6104"/>
    <cellStyle name="常规 9 4" xfId="6105"/>
    <cellStyle name="常规 3 3 2 3 2 3" xfId="6106"/>
    <cellStyle name="常规 3 2 2 5 5" xfId="6107"/>
    <cellStyle name="常规 3 3 2 2 7 2" xfId="6108"/>
    <cellStyle name="常规 10 2 2 4 6" xfId="6109"/>
    <cellStyle name="常规 3 3 2 2 4 3 2" xfId="6110"/>
    <cellStyle name="常规 3 2 4 4 5" xfId="6111"/>
    <cellStyle name="常规 9 3 2 4 2 3 3 2" xfId="6112"/>
    <cellStyle name="常规 3 3 2 2 4 3" xfId="6113"/>
    <cellStyle name="常规 3 4 4 5" xfId="6114"/>
    <cellStyle name="常规 8 3 2 5 2 4" xfId="6115"/>
    <cellStyle name="常规 5 2 5 3 2 4" xfId="6116"/>
    <cellStyle name="常规 6 12" xfId="6117"/>
    <cellStyle name="常规 8 5 2 6" xfId="6118"/>
    <cellStyle name="常规 12 7 5" xfId="6119"/>
    <cellStyle name="常规 4 5 4 3 3" xfId="6120"/>
    <cellStyle name="常规 3 3 2 2 3 3" xfId="6121"/>
    <cellStyle name="常规 12 2 2 2 3 2 3" xfId="6122"/>
    <cellStyle name="常规 11 2 2 2 4 5" xfId="6123"/>
    <cellStyle name="常规 13 3 2 2 2 3 3" xfId="6124"/>
    <cellStyle name="常规 3 2 2 3 2 3" xfId="6125"/>
    <cellStyle name="常规 3 3 2 2 3 2" xfId="6126"/>
    <cellStyle name="常规 9 2 9 4" xfId="6127"/>
    <cellStyle name="常规 3 3 2 2 2 4" xfId="6128"/>
    <cellStyle name="常规 3 3 2 2 2 3 3 2" xfId="6129"/>
    <cellStyle name="常规 7 2 2 4 2 6 2" xfId="6130"/>
    <cellStyle name="常规 9 2 4 4 2 2 2" xfId="6131"/>
    <cellStyle name="常规 4 2 3 2 2 2 2" xfId="6132"/>
    <cellStyle name="常规 6 9 2 3 3 2" xfId="6133"/>
    <cellStyle name="常规 4 2 8 3" xfId="6134"/>
    <cellStyle name="常规 4 3 2 5 2 2" xfId="6135"/>
    <cellStyle name="常规 9 2 9 2" xfId="6136"/>
    <cellStyle name="常规 3 3 2 2 2 2" xfId="6137"/>
    <cellStyle name="常规 3 3" xfId="6138"/>
    <cellStyle name="常规 7 2 4 3 2 6 2" xfId="6139"/>
    <cellStyle name="常规 3 2 3 2 3 4 3 2" xfId="6140"/>
    <cellStyle name="常规 8 4 3 2 3 2" xfId="6141"/>
    <cellStyle name="常规 10 5 3 7" xfId="6142"/>
    <cellStyle name="常规 27 4 2 3 2" xfId="6143"/>
    <cellStyle name="常规 10 3 5 2 3 3" xfId="6144"/>
    <cellStyle name="常规 3 2 8" xfId="6145"/>
    <cellStyle name="常规 3 2 7 2 4" xfId="6146"/>
    <cellStyle name="常规 8 5 5 6 2" xfId="6147"/>
    <cellStyle name="常规 9 2 2 2 2 2 3 3 2" xfId="6148"/>
    <cellStyle name="常规 27 2 2 4 2 3" xfId="6149"/>
    <cellStyle name="常规 11 2 4 3 2 4" xfId="6150"/>
    <cellStyle name="常规 3 2 7 3 4 2" xfId="6151"/>
    <cellStyle name="常规 8 3 2 3 4 3 2" xfId="6152"/>
    <cellStyle name="常规 3 2 6 4 2" xfId="6153"/>
    <cellStyle name="常规 10 2 3 2" xfId="6154"/>
    <cellStyle name="常规 4 2 2 3 3 6" xfId="6155"/>
    <cellStyle name="常规 6 2 4 3 3 2" xfId="6156"/>
    <cellStyle name="常规 2 2 5" xfId="6157"/>
    <cellStyle name="常规 10 5 4 2 5" xfId="6158"/>
    <cellStyle name="常规 6 6 5 4" xfId="6159"/>
    <cellStyle name="常规 3 2 7 2 3" xfId="6160"/>
    <cellStyle name="常规 12 2 2 2 4 2 2 4 2" xfId="6161"/>
    <cellStyle name="常规 4 2 2 2 3 2 2 2" xfId="6162"/>
    <cellStyle name="常规 5 4 2 2 2 4" xfId="6163"/>
    <cellStyle name="常规 7 2 2 3 5 3 2" xfId="6164"/>
    <cellStyle name="常规 2 8 3 4" xfId="6165"/>
    <cellStyle name="常规 2 2 4 3 3 4" xfId="6166"/>
    <cellStyle name="常规 8 3 2 2 2 6 2" xfId="6167"/>
    <cellStyle name="常规 3 2 2 3 5 2 4" xfId="6168"/>
    <cellStyle name="常规 10 3 5 2 3 2" xfId="6169"/>
    <cellStyle name="常规 3 2 7" xfId="6170"/>
    <cellStyle name="常规 8 3 6 2" xfId="6171"/>
    <cellStyle name="常规 6 4 4 2 2" xfId="6172"/>
    <cellStyle name="常规 5 2 5 3" xfId="6173"/>
    <cellStyle name="常规 6 3 7 2" xfId="6174"/>
    <cellStyle name="常规 13 2 2 3 2 6 2" xfId="6175"/>
    <cellStyle name="常规 3 2 6 2 4" xfId="6176"/>
    <cellStyle name="常规 5 2 2 10" xfId="6177"/>
    <cellStyle name="常规 9 2 4 2 3 4 2" xfId="6178"/>
    <cellStyle name="常规 6 5 3 2 6 2" xfId="6179"/>
    <cellStyle name="常规 13 2 3 5 2 2 2" xfId="6180"/>
    <cellStyle name="常规 3 2 6 2 3" xfId="6181"/>
    <cellStyle name="常规 2 2 3 2 5 3 3 2" xfId="6182"/>
    <cellStyle name="常规 3 2 5 6 3" xfId="6183"/>
    <cellStyle name="常规 3 2 2 3 2 2 2 2" xfId="6184"/>
    <cellStyle name="常规 9 2 3 2 3 3 4" xfId="6185"/>
    <cellStyle name="常规 3 2 5 6 2" xfId="6186"/>
    <cellStyle name="常规 9 3 5 2 2" xfId="6187"/>
    <cellStyle name="常规 12 2 2 2 6 2" xfId="6188"/>
    <cellStyle name="常规 3 2 5 5 6" xfId="6189"/>
    <cellStyle name="常规 3 2 5 5 5" xfId="6190"/>
    <cellStyle name="常规 9 2 3 2 3 2 6" xfId="6191"/>
    <cellStyle name="常规 3 2 5 5 4" xfId="6192"/>
    <cellStyle name="常规 3 2 5 5 2 4 2" xfId="6193"/>
    <cellStyle name="常规 8 3 2 3 3 4 2" xfId="6194"/>
    <cellStyle name="常规 9 2 3 2 3 2 4" xfId="6195"/>
    <cellStyle name="常规 3 2 5 5 2" xfId="6196"/>
    <cellStyle name="常规 4 2 2 2 4 6" xfId="6197"/>
    <cellStyle name="常规 6 2 4 2 4 2" xfId="6198"/>
    <cellStyle name="常规 2 6 3" xfId="6199"/>
    <cellStyle name="常规 13 3 8" xfId="6200"/>
    <cellStyle name="常规 9 4 4 5" xfId="6201"/>
    <cellStyle name="常规 13 2 3 2 2 5" xfId="6202"/>
    <cellStyle name="常规 7 4 2 3 4 2" xfId="6203"/>
    <cellStyle name="常规 2 3 2 3 4" xfId="6204"/>
    <cellStyle name="常规 8 3 2 3 3 4" xfId="6205"/>
    <cellStyle name="常规 3 2 5 5" xfId="6206"/>
    <cellStyle name="常规 6 2 4 2 4" xfId="6207"/>
    <cellStyle name="常规 4 5 2 2 6" xfId="6208"/>
    <cellStyle name="常规 12 2 2 2 5 3" xfId="6209"/>
    <cellStyle name="常规 3 2 5 4 7" xfId="6210"/>
    <cellStyle name="常规 3 2 5 4 3 2" xfId="6211"/>
    <cellStyle name="常规 8 2 2 2 5 3 2" xfId="6212"/>
    <cellStyle name="常规 7 2 3 4 2" xfId="6213"/>
    <cellStyle name="常规 3 3 3 6" xfId="6214"/>
    <cellStyle name="常规 27 2 3 2 2 2" xfId="6215"/>
    <cellStyle name="常规 8 2 7 2 3 3 2" xfId="6216"/>
    <cellStyle name="常规 7 2 2 2 2 3 3" xfId="6217"/>
    <cellStyle name="常规 8 6 2 4" xfId="6218"/>
    <cellStyle name="常规 5 2 5 4 2 2" xfId="6219"/>
    <cellStyle name="常规 3 2 3 4 2 6" xfId="6220"/>
    <cellStyle name="常规 12 4 2 2 3 3 2" xfId="6221"/>
    <cellStyle name="常规 2 10" xfId="6222"/>
    <cellStyle name="常规 2 2 2 6 3" xfId="6223"/>
    <cellStyle name="常规 5 2 5 2 7 2" xfId="6224"/>
    <cellStyle name="常规 13 2 2 2 5 4" xfId="6225"/>
    <cellStyle name="常规 13 5 2 2 2 4 2" xfId="6226"/>
    <cellStyle name="常规 5 5 3 4" xfId="6227"/>
    <cellStyle name="常规 5 2 2 3 3 2" xfId="6228"/>
    <cellStyle name="常规 2 4 5" xfId="6229"/>
    <cellStyle name="常规 12 3 4 2 3 3 2" xfId="6230"/>
    <cellStyle name="常规 3 2 5 4 2 3 2" xfId="6231"/>
    <cellStyle name="常规 12 2 2 3 3 2 3 3" xfId="6232"/>
    <cellStyle name="常规 3 2 5 4 2 2 4" xfId="6233"/>
    <cellStyle name="常规 3 2 5 4 2 2 2" xfId="6234"/>
    <cellStyle name="常规 13 3 2 5 3 3 2" xfId="6235"/>
    <cellStyle name="常规 3 2 5 4 2 2" xfId="6236"/>
    <cellStyle name="常规 2 14 3 2" xfId="6237"/>
    <cellStyle name="常规 13 3 2 5 3 3" xfId="6238"/>
    <cellStyle name="常规 3 2 5 4 2" xfId="6239"/>
    <cellStyle name="常规 4 2 2 2 3 6" xfId="6240"/>
    <cellStyle name="常规 6 2 4 2 3 2" xfId="6241"/>
    <cellStyle name="常规 3 2 5 3 3 4 2" xfId="6242"/>
    <cellStyle name="常规 42 3 2 2 3" xfId="6243"/>
    <cellStyle name="常规 10 6 7" xfId="6244"/>
    <cellStyle name="常规 4 5 2 2 5" xfId="6245"/>
    <cellStyle name="常规 8 3 2 3 3 3" xfId="6246"/>
    <cellStyle name="常规 2 14 3" xfId="6247"/>
    <cellStyle name="常规 3 2 5 4" xfId="6248"/>
    <cellStyle name="常规 6 2 4 2 3" xfId="6249"/>
    <cellStyle name="常规 5 2 3 2 2 2 2 2" xfId="6250"/>
    <cellStyle name="常规 3 2 5 3 3 4" xfId="6251"/>
    <cellStyle name="常规 12 2 2 2 4 3" xfId="6252"/>
    <cellStyle name="常规 3 2 5 3 7" xfId="6253"/>
    <cellStyle name="常规 11 2 2 3 2 4" xfId="6254"/>
    <cellStyle name="常规 3 2 5 3 4 2" xfId="6255"/>
    <cellStyle name="常规 11 2 4 4 6" xfId="6256"/>
    <cellStyle name="常规 12 5 5 5" xfId="6257"/>
    <cellStyle name="常规 9 2 3 2 11" xfId="6258"/>
    <cellStyle name="常规 4 2 2 3 7 3 2" xfId="6259"/>
    <cellStyle name="常规 6 2 4 2 2 4" xfId="6260"/>
    <cellStyle name="常规 7 5 6 4" xfId="6261"/>
    <cellStyle name="常规 2 4 4 3" xfId="6262"/>
    <cellStyle name="常规 13 3 2 5 2 4 2" xfId="6263"/>
    <cellStyle name="常规 3 2 5 3 3 2" xfId="6264"/>
    <cellStyle name="常规 4 2 2 2 2 7 2" xfId="6265"/>
    <cellStyle name="常规 6 2 4 2 2 3 2" xfId="6266"/>
    <cellStyle name="常规 12 5 5 4" xfId="6267"/>
    <cellStyle name="常规 11 2 4 4 5" xfId="6268"/>
    <cellStyle name="常规 9 2 3 2 10" xfId="6269"/>
    <cellStyle name="常规 13 3 2 5 2 4" xfId="6270"/>
    <cellStyle name="常规 3 2 5 3 3" xfId="6271"/>
    <cellStyle name="常规 4 2 2 2 2 7" xfId="6272"/>
    <cellStyle name="常规 9 2 7 7 2" xfId="6273"/>
    <cellStyle name="常规 6 2 4 2 2 3" xfId="6274"/>
    <cellStyle name="常规 7 2 2 2 2 3 2" xfId="6275"/>
    <cellStyle name="常规 8 6 2 3" xfId="6276"/>
    <cellStyle name="常规 3 2 3 4 2 5" xfId="6277"/>
    <cellStyle name="常规 7 2 2 4 3 2" xfId="6278"/>
    <cellStyle name="常规 3 2 5 3 2 6 2" xfId="6279"/>
    <cellStyle name="常规 3 2 3 2 2 3 4" xfId="6280"/>
    <cellStyle name="常规 6 3 2 5 2 4 2" xfId="6281"/>
    <cellStyle name="常规 7 2 3 4 2 2 4" xfId="6282"/>
    <cellStyle name="常规 2 10 2 3" xfId="6283"/>
    <cellStyle name="常规 13 2 8 2 3" xfId="6284"/>
    <cellStyle name="常规 5 5 5 6" xfId="6285"/>
    <cellStyle name="常规 5 2 2 3 5 4" xfId="6286"/>
    <cellStyle name="常规 3 2 5 3 2 5" xfId="6287"/>
    <cellStyle name="常规 10 2 3 2 2 2 2 2" xfId="6288"/>
    <cellStyle name="常规 7 2 2 4 2" xfId="6289"/>
    <cellStyle name="常规 27 3 2 2 3 3 2" xfId="6290"/>
    <cellStyle name="常规 7 2 5 5 2" xfId="6291"/>
    <cellStyle name="常规 6 6 4 2 4 2" xfId="6292"/>
    <cellStyle name="常规 4 2 3 2 3 2 2 4 2" xfId="6293"/>
    <cellStyle name="常规 3 2 5 3 2 2" xfId="6294"/>
    <cellStyle name="常规 6 2 4 2 2 2 2" xfId="6295"/>
    <cellStyle name="常规 41 3 2 5 2" xfId="6296"/>
    <cellStyle name="常规 6 2 2 3 4 4" xfId="6297"/>
    <cellStyle name="常规 5 2 4 5 2 2" xfId="6298"/>
    <cellStyle name="常规 9 2 5 2 2 2 4 2" xfId="6299"/>
    <cellStyle name="常规 3 2 2 5 2 6" xfId="6300"/>
    <cellStyle name="常规 7 7 2 4" xfId="6301"/>
    <cellStyle name="常规 5 2 4 3 4 3" xfId="6302"/>
    <cellStyle name="常规 7 5 4 5" xfId="6303"/>
    <cellStyle name="常规 3 2 2 3 4 7" xfId="6304"/>
    <cellStyle name="常规 13 3 2 5 2 3" xfId="6305"/>
    <cellStyle name="常规 3 2 5 3 2" xfId="6306"/>
    <cellStyle name="常规 8 3 7 4 2" xfId="6307"/>
    <cellStyle name="常规 2 14 2" xfId="6308"/>
    <cellStyle name="常规 8 3 2 3 3 2" xfId="6309"/>
    <cellStyle name="常规 3 2 5 3" xfId="6310"/>
    <cellStyle name="常规 8 3 7 4" xfId="6311"/>
    <cellStyle name="常规 4 5 2 2 4" xfId="6312"/>
    <cellStyle name="常规 10 6 6" xfId="6313"/>
    <cellStyle name="常规 2 2 3 2 5 3" xfId="6314"/>
    <cellStyle name="常规 3 2 5 2 5" xfId="6315"/>
    <cellStyle name="常规 27 4 4 3 3 2" xfId="6316"/>
    <cellStyle name="常规 51 7" xfId="6317"/>
    <cellStyle name="常规 46 7" xfId="6318"/>
    <cellStyle name="常规 29 2 2" xfId="6319"/>
    <cellStyle name="常规 34 2 2" xfId="6320"/>
    <cellStyle name="常规 8 5 4 4 3 2" xfId="6321"/>
    <cellStyle name="常规 13 2 2 3 2 4 3 2" xfId="6322"/>
    <cellStyle name="常规 9 2 4 7 3 2" xfId="6323"/>
    <cellStyle name="常规 2 2 6" xfId="6324"/>
    <cellStyle name="常规 11 8" xfId="6325"/>
    <cellStyle name="常规 6 2 5 9" xfId="6326"/>
    <cellStyle name="常规 11 2 2 2 2 4" xfId="6327"/>
    <cellStyle name="常规 2 2 3 2 5 2 2" xfId="6328"/>
    <cellStyle name="常规 3 2 5 2 4 2" xfId="6329"/>
    <cellStyle name="常规 5 2 5 3 3 4 2" xfId="6330"/>
    <cellStyle name="常规 2 2 3 2 5 2" xfId="6331"/>
    <cellStyle name="常规 3 2 5 2 4" xfId="6332"/>
    <cellStyle name="常规 3 2 5 2 3 4 2" xfId="6333"/>
    <cellStyle name="常规 3 2 5 2 2 6 2" xfId="6334"/>
    <cellStyle name="常规 58 2 2 2" xfId="6335"/>
    <cellStyle name="常规 5 6 7 2" xfId="6336"/>
    <cellStyle name="常规 10 4 4 4 3" xfId="6337"/>
    <cellStyle name="常规 12 4 2 2 3" xfId="6338"/>
    <cellStyle name="常规 59 3 3 2" xfId="6339"/>
    <cellStyle name="常规 58 2 2" xfId="6340"/>
    <cellStyle name="常规 9 2 3 2 7 3 2" xfId="6341"/>
    <cellStyle name="常规 3 2 5 2 2 4" xfId="6342"/>
    <cellStyle name="常规 3 2 3 3 6" xfId="6343"/>
    <cellStyle name="常规 3 2 5 2 2 2 4 2" xfId="6344"/>
    <cellStyle name="常规 3 2 5 2 2 2 4" xfId="6345"/>
    <cellStyle name="常规 3 2 5 2 2" xfId="6346"/>
    <cellStyle name="常规 4 5 2 2 3 2" xfId="6347"/>
    <cellStyle name="常规 10 6 5 2" xfId="6348"/>
    <cellStyle name="常规 2 3 5 2 6" xfId="6349"/>
    <cellStyle name="常规 6 4 4 3 3" xfId="6350"/>
    <cellStyle name="常规 5 2 6 4" xfId="6351"/>
    <cellStyle name="常规 8 3 7 3" xfId="6352"/>
    <cellStyle name="常规 3 2 5 2" xfId="6353"/>
    <cellStyle name="常规 4 5 2 2 3" xfId="6354"/>
    <cellStyle name="常规 10 6 5" xfId="6355"/>
    <cellStyle name="常规 3 2 4 8" xfId="6356"/>
    <cellStyle name="常规 8 3 2 3 2 6 2" xfId="6357"/>
    <cellStyle name="常规 3 2 4 7 2" xfId="6358"/>
    <cellStyle name="常规 3 2 4 6 3" xfId="6359"/>
    <cellStyle name="常规 12 2 6 3 4" xfId="6360"/>
    <cellStyle name="常规 9 3 4 2 2 2" xfId="6361"/>
    <cellStyle name="常规 7 3 2 2 2 6" xfId="6362"/>
    <cellStyle name="常规 3 2 4 5 6 2" xfId="6363"/>
    <cellStyle name="常规 9 3 4 2 2" xfId="6364"/>
    <cellStyle name="常规 3 2 4 5 6" xfId="6365"/>
    <cellStyle name="常规 3 2 4 5 5" xfId="6366"/>
    <cellStyle name="常规 3 2 4 5 3 3 2" xfId="6367"/>
    <cellStyle name="常规 3 2 4 5 3 3" xfId="6368"/>
    <cellStyle name="常规 27 7 3 3 2" xfId="6369"/>
    <cellStyle name="常规 11 2 2 3 5 3 3" xfId="6370"/>
    <cellStyle name="常规 8 2 2 5 2 3 2" xfId="6371"/>
    <cellStyle name="常规 5 3 2 4 2 3 3 2" xfId="6372"/>
    <cellStyle name="常规 10 2 5 3 4 2" xfId="6373"/>
    <cellStyle name="常规 27 7 2 3" xfId="6374"/>
    <cellStyle name="常规 5 2 3 2 4 2 3 3" xfId="6375"/>
    <cellStyle name="常规 7 2 4 5 3" xfId="6376"/>
    <cellStyle name="常规 5 2 2 6 2 4" xfId="6377"/>
    <cellStyle name="常规 13 2 4 5 3 3 2" xfId="6378"/>
    <cellStyle name="常规 5 3 7" xfId="6379"/>
    <cellStyle name="常规 3 6 3 2 2 4" xfId="6380"/>
    <cellStyle name="常规 3 2 4 5 3 2" xfId="6381"/>
    <cellStyle name="常规 9 2 3 2 2 2 5" xfId="6382"/>
    <cellStyle name="常规 3 2 4 5 3" xfId="6383"/>
    <cellStyle name="常规 9 7 2 2 2" xfId="6384"/>
    <cellStyle name="常规 3 2 4 5 2 4 2" xfId="6385"/>
    <cellStyle name="常规 4 12 4 2" xfId="6386"/>
    <cellStyle name="常规 6 2 6 2 3 2" xfId="6387"/>
    <cellStyle name="常规 9 7 2 2" xfId="6388"/>
    <cellStyle name="常规 3 2 4 5 2 4" xfId="6389"/>
    <cellStyle name="常规 27 4 3" xfId="6390"/>
    <cellStyle name="常规 11 3 2 6 4 2" xfId="6391"/>
    <cellStyle name="常规 27 4 2" xfId="6392"/>
    <cellStyle name="常规 12 2 2 3 2 2 2 3" xfId="6393"/>
    <cellStyle name="常规 2 2 9 2 6 2" xfId="6394"/>
    <cellStyle name="常规 3 6 3 2 3 3 2" xfId="6395"/>
    <cellStyle name="常规 10 4 2 3 3" xfId="6396"/>
    <cellStyle name="常规 5 4 6 2" xfId="6397"/>
    <cellStyle name="常规 8 3 6 6 2" xfId="6398"/>
    <cellStyle name="常规 12 2 5 4 4" xfId="6399"/>
    <cellStyle name="常规 3 2 4 4 7 2" xfId="6400"/>
    <cellStyle name="常规 3 3 2 4 5" xfId="6401"/>
    <cellStyle name="常规 7 3 5 2 3 3 2" xfId="6402"/>
    <cellStyle name="常规 3 2 4 4 7" xfId="6403"/>
    <cellStyle name="常规 3 2 3 5 3 2" xfId="6404"/>
    <cellStyle name="常规 12 2 3 2 2 2 2 4 2" xfId="6405"/>
    <cellStyle name="常规 3 2 4 4 4 3 2" xfId="6406"/>
    <cellStyle name="常规 3 2 2 3 5 3 2" xfId="6407"/>
    <cellStyle name="常规 10 6 3 2 2 2" xfId="6408"/>
    <cellStyle name="常规 4 2 3 2 4 6" xfId="6409"/>
    <cellStyle name="常规 6 2 5 2 4 2" xfId="6410"/>
    <cellStyle name="常规 3 2 4 4 4 3" xfId="6411"/>
    <cellStyle name="常规 3 2 2 3 5 3" xfId="6412"/>
    <cellStyle name="常规 10 6 3 2 2" xfId="6413"/>
    <cellStyle name="常规 3 2 4 4 4 2" xfId="6414"/>
    <cellStyle name="常规 7 2 3 5 3 2" xfId="6415"/>
    <cellStyle name="常规 5 7 2 6 2" xfId="6416"/>
    <cellStyle name="常规 3 2 4 4 3 4" xfId="6417"/>
    <cellStyle name="常规 9 3 3 3 4" xfId="6418"/>
    <cellStyle name="常规 4 3 5 2 3 3 2" xfId="6419"/>
    <cellStyle name="常规 3 2 4 4 2 3 2" xfId="6420"/>
    <cellStyle name="常规 3 2 4 4 2 3" xfId="6421"/>
    <cellStyle name="常规 4 2 6 2 3 3 2" xfId="6422"/>
    <cellStyle name="常规 13 3 2 4 3 3" xfId="6423"/>
    <cellStyle name="常规 8 3 2 3 2 3 2" xfId="6424"/>
    <cellStyle name="常规 3 2 4 4 2" xfId="6425"/>
    <cellStyle name="常规 3 2 4 3 6" xfId="6426"/>
    <cellStyle name="常规 8 3 2 3 2 2 4 2" xfId="6427"/>
    <cellStyle name="常规 3 2 4 3 4 2" xfId="6428"/>
    <cellStyle name="常规 13 3 2 4 2 5" xfId="6429"/>
    <cellStyle name="常规 6 13 2" xfId="6430"/>
    <cellStyle name="常规 8 3 2 3 2 2 4" xfId="6431"/>
    <cellStyle name="常规 8 5 2 7 2" xfId="6432"/>
    <cellStyle name="常规 3 2 4 3 4" xfId="6433"/>
    <cellStyle name="常规 3 2 4 3 3 2" xfId="6434"/>
    <cellStyle name="常规 7 2 2 5 2 6" xfId="6435"/>
    <cellStyle name="常规 9 2 4 5 2 2" xfId="6436"/>
    <cellStyle name="常规 4 10 4 3" xfId="6437"/>
    <cellStyle name="常规 3 4 3 4 3" xfId="6438"/>
    <cellStyle name="常规 9 5 2 3" xfId="6439"/>
    <cellStyle name="常规 3 2 4 3 2 5" xfId="6440"/>
    <cellStyle name="常规 3 4 3 4 2" xfId="6441"/>
    <cellStyle name="常规 10 2 5 4 2 6 2" xfId="6442"/>
    <cellStyle name="常规 9 5 2 2" xfId="6443"/>
    <cellStyle name="常规 3 2 4 3 2 4" xfId="6444"/>
    <cellStyle name="常规 3 2 4 3 2 3 3 2" xfId="6445"/>
    <cellStyle name="常规 8 2 3 3 2 2 2" xfId="6446"/>
    <cellStyle name="常规 2 2 9 3 4 2" xfId="6447"/>
    <cellStyle name="常规 3 3 3 2 2 2" xfId="6448"/>
    <cellStyle name="常规 3 2 4 3 2 3 3" xfId="6449"/>
    <cellStyle name="常规 13 3 2 4 2 3 3 2" xfId="6450"/>
    <cellStyle name="常规 3 2 4 3 2 3 2" xfId="6451"/>
    <cellStyle name="常规 13 3 2 4 2 3 3" xfId="6452"/>
    <cellStyle name="常规 3 2 4 3 2 3" xfId="6453"/>
    <cellStyle name="常规 3 2 4 3 2 2 4 2" xfId="6454"/>
    <cellStyle name="常规 3 2 4 3 2 2 4" xfId="6455"/>
    <cellStyle name="常规 5 9 4 2" xfId="6456"/>
    <cellStyle name="常规 3 2 4 3 2 2 3" xfId="6457"/>
    <cellStyle name="常规 9 2 3 2 3 2 3 3" xfId="6458"/>
    <cellStyle name="常规 3 2 4 3 2 2 2" xfId="6459"/>
    <cellStyle name="常规 13 3 2 4 2 3 2" xfId="6460"/>
    <cellStyle name="常规 3 2 4 3 2 2" xfId="6461"/>
    <cellStyle name="常规 3 2 4 2 7" xfId="6462"/>
    <cellStyle name="常规 6 2 7 2 5" xfId="6463"/>
    <cellStyle name="常规 10 3 6 3 3 2" xfId="6464"/>
    <cellStyle name="常规 6 12 4" xfId="6465"/>
    <cellStyle name="常规 3 2 4 2 6" xfId="6466"/>
    <cellStyle name="常规 3 2 4 2 4 3 2" xfId="6467"/>
    <cellStyle name="常规 5 2 5 9" xfId="6468"/>
    <cellStyle name="常规 3 2 4 2 4 2" xfId="6469"/>
    <cellStyle name="常规 6 12 2" xfId="6470"/>
    <cellStyle name="常规 3 2 4 2 4" xfId="6471"/>
    <cellStyle name="常规 9 4 3 2" xfId="6472"/>
    <cellStyle name="常规 3 2 4 2 3 4" xfId="6473"/>
    <cellStyle name="常规 3 2 4 2 3 3" xfId="6474"/>
    <cellStyle name="常规 12 2 5 3 2 2 3" xfId="6475"/>
    <cellStyle name="常规 2 6 2 6" xfId="6476"/>
    <cellStyle name="常规 2 2 3 9 2" xfId="6477"/>
    <cellStyle name="常规 9 4 2 4 2" xfId="6478"/>
    <cellStyle name="常规 3 2 4 2 2 6 2" xfId="6479"/>
    <cellStyle name="常规 4 2 5 3 2 6" xfId="6480"/>
    <cellStyle name="常规 13 2 2 2" xfId="6481"/>
    <cellStyle name="常规 2 2 4 3 2 5" xfId="6482"/>
    <cellStyle name="常规 6 2 7 3 2" xfId="6483"/>
    <cellStyle name="常规 13 2 2" xfId="6484"/>
    <cellStyle name="常规 9 4 2 3" xfId="6485"/>
    <cellStyle name="常规 3 2 4 2 2 5" xfId="6486"/>
    <cellStyle name="常规 9 4 2 2" xfId="6487"/>
    <cellStyle name="常规 3 2 4 2 2 4" xfId="6488"/>
    <cellStyle name="常规 2 3 2 4 2 3 3 2" xfId="6489"/>
    <cellStyle name="常规 4 3 2 2 4 2" xfId="6490"/>
    <cellStyle name="常规 9 2 3 5 6" xfId="6491"/>
    <cellStyle name="常规 4 2 3 9" xfId="6492"/>
    <cellStyle name="常规 41 2 2 4" xfId="6493"/>
    <cellStyle name="常规 56 2 5" xfId="6494"/>
    <cellStyle name="常规 4 9 4 3 2" xfId="6495"/>
    <cellStyle name="常规 3 2 4 2 2 2 4 2" xfId="6496"/>
    <cellStyle name="常规 4 9 4 3" xfId="6497"/>
    <cellStyle name="常规 9 5 4 3 4 2" xfId="6498"/>
    <cellStyle name="常规 3 2 4 2 2 2 4" xfId="6499"/>
    <cellStyle name="常规 6 2 2 2 9" xfId="6500"/>
    <cellStyle name="常规 8 3 6 3" xfId="6501"/>
    <cellStyle name="常规 6 4 4 2 3" xfId="6502"/>
    <cellStyle name="常规 5 2 5 4" xfId="6503"/>
    <cellStyle name="常规 5 2 3 2 4 2 2 2" xfId="6504"/>
    <cellStyle name="常规 2 3 4 7" xfId="6505"/>
    <cellStyle name="常规 11 2 2 2 2 2 4" xfId="6506"/>
    <cellStyle name="常规 7 2 2 3 4 2 6 2" xfId="6507"/>
    <cellStyle name="常规 10 2 2 3 4 2 3" xfId="6508"/>
    <cellStyle name="常规 3 10 7 2" xfId="6509"/>
    <cellStyle name="常规 27 2 7 3" xfId="6510"/>
    <cellStyle name="常规 10 6 3 2 2 4" xfId="6511"/>
    <cellStyle name="常规 6 2 2 3 5" xfId="6512"/>
    <cellStyle name="常规 9 2 2 3 7 3" xfId="6513"/>
    <cellStyle name="常规 10 2 4 5 3 2" xfId="6514"/>
    <cellStyle name="常规 13 2 6 2 2 4" xfId="6515"/>
    <cellStyle name="常规 2 6 2 3 3" xfId="6516"/>
    <cellStyle name="常规 40 3 2 2 5" xfId="6517"/>
    <cellStyle name="常规 7 4 2 4 3 2" xfId="6518"/>
    <cellStyle name="常规 2 3 3 2 4" xfId="6519"/>
    <cellStyle name="常规 9 5 3 5" xfId="6520"/>
    <cellStyle name="常规 3 2 3 8 3" xfId="6521"/>
    <cellStyle name="常规 53 3 3 3 2" xfId="6522"/>
    <cellStyle name="常规 48 3 3 3 2" xfId="6523"/>
    <cellStyle name="常规 9 5 2 5" xfId="6524"/>
    <cellStyle name="常规 4 6 4 3 2" xfId="6525"/>
    <cellStyle name="常规 3 2 3 7 3" xfId="6526"/>
    <cellStyle name="常规 3 2 4 3 2 6" xfId="6527"/>
    <cellStyle name="常规 9 5 2 4" xfId="6528"/>
    <cellStyle name="常规 3 2 3 7 2" xfId="6529"/>
    <cellStyle name="常规 3 2 3 6 6 2" xfId="6530"/>
    <cellStyle name="常规 9 3 3 3 2" xfId="6531"/>
    <cellStyle name="常规 3 2 3 6 6" xfId="6532"/>
    <cellStyle name="常规 11 2 3 2 3 4 3 2" xfId="6533"/>
    <cellStyle name="常规 3 2 3 6 3" xfId="6534"/>
    <cellStyle name="常规 3 2 3 5 4 3 2" xfId="6535"/>
    <cellStyle name="常规 10 5 4 2 2 2" xfId="6536"/>
    <cellStyle name="常规 2 6 2 7 2" xfId="6537"/>
    <cellStyle name="常规 12 2 5 3 2 2 4 2" xfId="6538"/>
    <cellStyle name="常规 2 3 2 2 2 4" xfId="6539"/>
    <cellStyle name="常规 9 4 3 3 4" xfId="6540"/>
    <cellStyle name="常规 8 2 2 6 2" xfId="6541"/>
    <cellStyle name="常规 5 3 2 4 3 3" xfId="6542"/>
    <cellStyle name="常规 2 2 9 3 2" xfId="6543"/>
    <cellStyle name="常规 2 3 8 3 2" xfId="6544"/>
    <cellStyle name="常规 6 2 2 2 2 4" xfId="6545"/>
    <cellStyle name="常规 5 2 2 3 6 2" xfId="6546"/>
    <cellStyle name="常规 5 5 6 4" xfId="6547"/>
    <cellStyle name="常规 3 2 3 5 4 2" xfId="6548"/>
    <cellStyle name="常规 5 2 4 4" xfId="6549"/>
    <cellStyle name="常规 3 13 3" xfId="6550"/>
    <cellStyle name="常规 3 2 3 5 4" xfId="6551"/>
    <cellStyle name="常规 3 2 3 5 3 4 2" xfId="6552"/>
    <cellStyle name="常规 3 6 2 2 2 4" xfId="6553"/>
    <cellStyle name="常规 3 2 3 5 2 3 3 2" xfId="6554"/>
    <cellStyle name="常规 3 2 3 5 2 2 2" xfId="6555"/>
    <cellStyle name="常规 13 7 2 2 4" xfId="6556"/>
    <cellStyle name="常规 13 5 2 2 3 3" xfId="6557"/>
    <cellStyle name="常规 5 2 2 4 2" xfId="6558"/>
    <cellStyle name="常规 13 3 2 3 4 3 2" xfId="6559"/>
    <cellStyle name="常规 3 2 3 5 2 2" xfId="6560"/>
    <cellStyle name="常规 3 2 3 4 7" xfId="6561"/>
    <cellStyle name="常规 9 2 6 8 2" xfId="6562"/>
    <cellStyle name="常规 13 2 5 7 3 2" xfId="6563"/>
    <cellStyle name="常规 8 2 2 5 4 3" xfId="6564"/>
    <cellStyle name="常规 27 2 2 4 2 3 2" xfId="6565"/>
    <cellStyle name="常规 40 3 3 2 2 2" xfId="6566"/>
    <cellStyle name="常规 5 2 3 2 4 2 6" xfId="6567"/>
    <cellStyle name="常规 27 7 5" xfId="6568"/>
    <cellStyle name="常规 2 5 3 7 2" xfId="6569"/>
    <cellStyle name="常规 2 2 2 2 2 5 2 4" xfId="6570"/>
    <cellStyle name="常规 8 2 2 9" xfId="6571"/>
    <cellStyle name="常规 2 2 4 3 2 2 3" xfId="6572"/>
    <cellStyle name="常规 9 3 3 2 3 2" xfId="6573"/>
    <cellStyle name="常规 3 2 3 5 7 2" xfId="6574"/>
    <cellStyle name="常规 3 2 3 4 5" xfId="6575"/>
    <cellStyle name="常规 2 3 3 2" xfId="6576"/>
    <cellStyle name="常规 10 6 2 2 4" xfId="6577"/>
    <cellStyle name="常规 3 2 2 2 5 5" xfId="6578"/>
    <cellStyle name="常规 7 4 5 3" xfId="6579"/>
    <cellStyle name="常规 8 2 4 3 2 2 3" xfId="6580"/>
    <cellStyle name="常规 3 2 3 4 4 3 2" xfId="6581"/>
    <cellStyle name="常规 10 5 3 2 2 2" xfId="6582"/>
    <cellStyle name="常规 5 4 6 4 2" xfId="6583"/>
    <cellStyle name="常规 3 2 3 4 4 3" xfId="6584"/>
    <cellStyle name="常规 10 5 3 2 2" xfId="6585"/>
    <cellStyle name="常规 5 3 2 3 3 3" xfId="6586"/>
    <cellStyle name="常规 11 2 2 2 3 7 2" xfId="6587"/>
    <cellStyle name="常规 3 2 3 4 4 2" xfId="6588"/>
    <cellStyle name="常规 3 2 3 4 3 4 2" xfId="6589"/>
    <cellStyle name="常规 27 6 2 3 3 2" xfId="6590"/>
    <cellStyle name="常规 11 5 5" xfId="6591"/>
    <cellStyle name="常规 3 2 3 4 3 3" xfId="6592"/>
    <cellStyle name="常规 13 3 2 3 3 4 2" xfId="6593"/>
    <cellStyle name="常规 3 2 3 4 3 2" xfId="6594"/>
    <cellStyle name="常规 3 6 2 2 6 2" xfId="6595"/>
    <cellStyle name="常规 13 3 2 3 3 4" xfId="6596"/>
    <cellStyle name="常规 3 2 3 4 3" xfId="6597"/>
    <cellStyle name="常规 10 2 6 2 3 3 2" xfId="6598"/>
    <cellStyle name="常规 2 3 2 5 3" xfId="6599"/>
    <cellStyle name="常规 9 4 6 4" xfId="6600"/>
    <cellStyle name="常规 13 2 3 2 4 4" xfId="6601"/>
    <cellStyle name="常规 5 2 6 2 6 2" xfId="6602"/>
    <cellStyle name="常规 2 4 3 2 2 2" xfId="6603"/>
    <cellStyle name="常规 6 2 3 5 2 4" xfId="6604"/>
    <cellStyle name="常规 3 2 3 4 2 2 3" xfId="6605"/>
    <cellStyle name="常规 3 2 3 2 4 2 2 4" xfId="6606"/>
    <cellStyle name="常规 12 3 3 3 4 2" xfId="6607"/>
    <cellStyle name="常规 12 2 2 2 3 2 2 2" xfId="6608"/>
    <cellStyle name="常规 11 2 2 2 4 4 2" xfId="6609"/>
    <cellStyle name="常规 11 2 2 6 6 2" xfId="6610"/>
    <cellStyle name="常规 3 2 2 3 2 2 2" xfId="6611"/>
    <cellStyle name="常规 7 2 3 2 3 2 3 3 2" xfId="6612"/>
    <cellStyle name="常规 2 5 5 6" xfId="6613"/>
    <cellStyle name="常规 9 3 3" xfId="6614"/>
    <cellStyle name="常规 3 2 3 3 4 3 2" xfId="6615"/>
    <cellStyle name="常规 10 5 2 2 2 2" xfId="6616"/>
    <cellStyle name="常规 9 3 2 4 2 2 3" xfId="6617"/>
    <cellStyle name="常规 5 3 6 6 2" xfId="6618"/>
    <cellStyle name="常规 3 2 3 3 4 2" xfId="6619"/>
    <cellStyle name="常规 12 2 2 3 3 4 2" xfId="6620"/>
    <cellStyle name="常规 11 2 3 2 6 4" xfId="6621"/>
    <cellStyle name="常规 6 8 4" xfId="6622"/>
    <cellStyle name="常规 6 2 2 3" xfId="6623"/>
    <cellStyle name="常规 10 2 2 6 2 4" xfId="6624"/>
    <cellStyle name="常规 2 2 5 6 4 2" xfId="6625"/>
    <cellStyle name="常规 4 2 2 3 5 3 2" xfId="6626"/>
    <cellStyle name="常规 13 3 2 3 2" xfId="6627"/>
    <cellStyle name="常规 2 2 2 2 4 2 2 2" xfId="6628"/>
    <cellStyle name="常规 4 2 3 2 5 3 3 2" xfId="6629"/>
    <cellStyle name="常规 13 3 2 3 2 5" xfId="6630"/>
    <cellStyle name="常规 3 2 3 3 4" xfId="6631"/>
    <cellStyle name="常规 3 2 3 3 3 3" xfId="6632"/>
    <cellStyle name="常规 12 2 2 3 3 3 3" xfId="6633"/>
    <cellStyle name="常规 11 2 3 2 5 5" xfId="6634"/>
    <cellStyle name="常规 12 2 2 3 3 2 5" xfId="6635"/>
    <cellStyle name="常规 13 2 5 2 4 3" xfId="6636"/>
    <cellStyle name="常规 11 2 3 2 4 7" xfId="6637"/>
    <cellStyle name="常规 7 3 4 2" xfId="6638"/>
    <cellStyle name="常规 27 7 3 2" xfId="6639"/>
    <cellStyle name="常规 3 2 3 3 2 3 3 2" xfId="6640"/>
    <cellStyle name="常规 7 2 5 2" xfId="6641"/>
    <cellStyle name="常规 6 3 3 2 6" xfId="6642"/>
    <cellStyle name="常规 4 9 2 2 3" xfId="6643"/>
    <cellStyle name="常规 7 2 3" xfId="6644"/>
    <cellStyle name="常规 27 3 3 3 3 2" xfId="6645"/>
    <cellStyle name="常规 2 12 2" xfId="6646"/>
    <cellStyle name="常规 13 2 2 2 5 6 2" xfId="6647"/>
    <cellStyle name="常规 3 2 3 3" xfId="6648"/>
    <cellStyle name="常规 8 3 5 4" xfId="6649"/>
    <cellStyle name="常规 2 2 4 2 2 6" xfId="6650"/>
    <cellStyle name="常规 6 2 2 2 4 2 3 3 2" xfId="6651"/>
    <cellStyle name="常规 7 2 2 2 4 3 4 2" xfId="6652"/>
    <cellStyle name="常规 4 2 6 2 2 2" xfId="6653"/>
    <cellStyle name="常规 10 3 2 4 7 2" xfId="6654"/>
    <cellStyle name="常规 2 3 5 2 2 2" xfId="6655"/>
    <cellStyle name="常规 4 2 3 2 2 2 3 3" xfId="6656"/>
    <cellStyle name="常规 12 4 5 2 4 2" xfId="6657"/>
    <cellStyle name="常规 11 2 3 4 3 4 2" xfId="6658"/>
    <cellStyle name="常规 3 2 3 2 7 3 2" xfId="6659"/>
    <cellStyle name="常规 9 2 3 3 3 4 2" xfId="6660"/>
    <cellStyle name="常规 5 2 5 7 2" xfId="6661"/>
    <cellStyle name="常规 2 3 6 2 4" xfId="6662"/>
    <cellStyle name="常规 6 4 4 2 6 2" xfId="6663"/>
    <cellStyle name="常规 11 2 3 2 5 4" xfId="6664"/>
    <cellStyle name="常规 12 2 2 3 3 3 2" xfId="6665"/>
    <cellStyle name="常规 8 2 3 6 2" xfId="6666"/>
    <cellStyle name="常规 5 3 2 5 3 3" xfId="6667"/>
    <cellStyle name="常规 3 2 3 2 6 2" xfId="6668"/>
    <cellStyle name="常规 12 2 3 2 4 2 6 2" xfId="6669"/>
    <cellStyle name="常规 12 2 3 2 4 2 2 4 2" xfId="6670"/>
    <cellStyle name="常规 2 2 2 3 5 3 2" xfId="6671"/>
    <cellStyle name="常规 11 4 3 2 4" xfId="6672"/>
    <cellStyle name="常规 9 3 2 2 2 6 2" xfId="6673"/>
    <cellStyle name="常规 11 5 4 2 3 2" xfId="6674"/>
    <cellStyle name="常规 27 2 2 6 3" xfId="6675"/>
    <cellStyle name="常规 3 10 2" xfId="6676"/>
    <cellStyle name="常规 4 2 2 3 5 2 4" xfId="6677"/>
    <cellStyle name="常规 3 2 3 2 6" xfId="6678"/>
    <cellStyle name="百分比 3 4 4 3 2" xfId="6679"/>
    <cellStyle name="常规 13 2 5 3 2 2 2" xfId="6680"/>
    <cellStyle name="常规 11 2 3 3 2 6 2" xfId="6681"/>
    <cellStyle name="常规 2 2 11 6" xfId="6682"/>
    <cellStyle name="常规 40 2 3 2 3 2" xfId="6683"/>
    <cellStyle name="常规 2 2 2 4 3 2" xfId="6684"/>
    <cellStyle name="常规 13 2 2 2 3 4 2" xfId="6685"/>
    <cellStyle name="常规 3 2 3 2 5 6 2" xfId="6686"/>
    <cellStyle name="常规 9 3 2 2 2 5" xfId="6687"/>
    <cellStyle name="常规 12 2 3 2 4 2 5" xfId="6688"/>
    <cellStyle name="常规 12 2 3 2 4 2 2 3" xfId="6689"/>
    <cellStyle name="常规 12 2 2 3 4 4 3 2" xfId="6690"/>
    <cellStyle name="常规 11 2 3 3 2 6" xfId="6691"/>
    <cellStyle name="常规 13 2 5 3 2 2" xfId="6692"/>
    <cellStyle name="常规 9 2 2 7 2" xfId="6693"/>
    <cellStyle name="常规 40 2 3 2 3" xfId="6694"/>
    <cellStyle name="常规 3 2 3 4 3 4" xfId="6695"/>
    <cellStyle name="常规 8 6 3 2" xfId="6696"/>
    <cellStyle name="常规 11 2 3 3 2 5" xfId="6697"/>
    <cellStyle name="常规 40 2 3 2 2" xfId="6698"/>
    <cellStyle name="常规 4 2 2 3 2 2 6" xfId="6699"/>
    <cellStyle name="常规 2 2 2 4 2" xfId="6700"/>
    <cellStyle name="常规 10 7 2 2 4" xfId="6701"/>
    <cellStyle name="常规 13 2 2 2 3 3" xfId="6702"/>
    <cellStyle name="常规 8 4 5 3" xfId="6703"/>
    <cellStyle name="常规 3 2 3 2 5 5" xfId="6704"/>
    <cellStyle name="常规 11 2 3 4 4 2" xfId="6705"/>
    <cellStyle name="常规 12 4 5 3 2" xfId="6706"/>
    <cellStyle name="常规 4 2 2 3 2 2 5" xfId="6707"/>
    <cellStyle name="常规 10 7 2 2 3" xfId="6708"/>
    <cellStyle name="常规 8 4 5 2" xfId="6709"/>
    <cellStyle name="常规 13 2 2 2 3 2" xfId="6710"/>
    <cellStyle name="常规 3 2 3 2 5 4" xfId="6711"/>
    <cellStyle name="常规 4 2 2 3 2 2 3 2" xfId="6712"/>
    <cellStyle name="常规 12 2 2 2 4 4 3 2" xfId="6713"/>
    <cellStyle name="常规 4 5 8" xfId="6714"/>
    <cellStyle name="常规 3 2 3 2 5 2" xfId="6715"/>
    <cellStyle name="常规 4 2 2 3 2 2 3" xfId="6716"/>
    <cellStyle name="常规 12 2 2 2 4 4 3" xfId="6717"/>
    <cellStyle name="常规 8 2 3 5 2" xfId="6718"/>
    <cellStyle name="常规 5 3 2 5 2 3" xfId="6719"/>
    <cellStyle name="常规 3 2 2 3 9" xfId="6720"/>
    <cellStyle name="常规 7 5 3 2 2" xfId="6721"/>
    <cellStyle name="常规 3 2 2 3 3 4 2" xfId="6722"/>
    <cellStyle name="常规 12 2 2 2 3 3 4 2" xfId="6723"/>
    <cellStyle name="常规 11 2 2 2 5 6 2" xfId="6724"/>
    <cellStyle name="常规 4 2 2 3 4 2 2 3" xfId="6725"/>
    <cellStyle name="常规 3 2 2 2 4 3" xfId="6726"/>
    <cellStyle name="常规 3 2 3 2 5" xfId="6727"/>
    <cellStyle name="常规 2 2 2 2 2 6 6 2" xfId="6728"/>
    <cellStyle name="常规 8 4 4 2 2" xfId="6729"/>
    <cellStyle name="常规 13 2 2 2 2 2 2" xfId="6730"/>
    <cellStyle name="常规 3 2 3 2 4 4 2" xfId="6731"/>
    <cellStyle name="常规 3 2 7 6" xfId="6732"/>
    <cellStyle name="常规 3 3 2 2 2 3 3" xfId="6733"/>
    <cellStyle name="常规 3 2 2 4 6" xfId="6734"/>
    <cellStyle name="常规 59 3" xfId="6735"/>
    <cellStyle name="常规 11 2 6 3 4" xfId="6736"/>
    <cellStyle name="常规 9 2 4 2 2 2" xfId="6737"/>
    <cellStyle name="常规 12 7 4 3" xfId="6738"/>
    <cellStyle name="常规 7 2 2 2 2 6" xfId="6739"/>
    <cellStyle name="常规 5 5 4 4 3" xfId="6740"/>
    <cellStyle name="常规 13 2 2 3 4 2 3 3 2" xfId="6741"/>
    <cellStyle name="常规 5 2 2 3 4 2 3" xfId="6742"/>
    <cellStyle name="常规 8 2 2 4 2 3 3" xfId="6743"/>
    <cellStyle name="常规 3 2 3 2 4 2 3 3 2" xfId="6744"/>
    <cellStyle name="常规 13 2 2 2 6 4 2" xfId="6745"/>
    <cellStyle name="常规 11 2 6 3 3" xfId="6746"/>
    <cellStyle name="常规 12 7 4 2" xfId="6747"/>
    <cellStyle name="常规 7 2 2 2 2 5" xfId="6748"/>
    <cellStyle name="常规 5 5 4 4 2" xfId="6749"/>
    <cellStyle name="常规 5 2 2 3 4 2 2" xfId="6750"/>
    <cellStyle name="常规 3 2 3 2 4 2 3" xfId="6751"/>
    <cellStyle name="常规 2 2 2 6 4" xfId="6752"/>
    <cellStyle name="常规 2 11" xfId="6753"/>
    <cellStyle name="常规 13 2 2 2 5 5" xfId="6754"/>
    <cellStyle name="常规 5 5 3 5" xfId="6755"/>
    <cellStyle name="常规 5 2 2 3 3 3" xfId="6756"/>
    <cellStyle name="常规 3 2 3 2 4 2 2" xfId="6757"/>
    <cellStyle name="常规 7 3 2 2 4 3 2" xfId="6758"/>
    <cellStyle name="常规 2 8 2 2" xfId="6759"/>
    <cellStyle name="常规 13 5 7 2" xfId="6760"/>
    <cellStyle name="常规 8 4 3 2 3" xfId="6761"/>
    <cellStyle name="常规 3 2 3 2 3 4 3" xfId="6762"/>
    <cellStyle name="常规 13 2 3 4 7 2" xfId="6763"/>
    <cellStyle name="常规 11 2 3 2 5 2" xfId="6764"/>
    <cellStyle name="常规 12 4 3 4 2" xfId="6765"/>
    <cellStyle name="常规 2 5 4 2 2 4" xfId="6766"/>
    <cellStyle name="常规 8 4 3 2 2" xfId="6767"/>
    <cellStyle name="常规 3 2 3 2 3 4 2" xfId="6768"/>
    <cellStyle name="常规 3 2 3 2 3 3 4 2" xfId="6769"/>
    <cellStyle name="常规 2 7 3 2" xfId="6770"/>
    <cellStyle name="常规 13 2 3 4 3 2" xfId="6771"/>
    <cellStyle name="常规 9 6 5 2" xfId="6772"/>
    <cellStyle name="常规 12 2 5 2 6" xfId="6773"/>
    <cellStyle name="常规 8 6 3 4 2" xfId="6774"/>
    <cellStyle name="常规 2 2 4 2 3 2" xfId="6775"/>
    <cellStyle name="常规 7 3 6 3 3 2" xfId="6776"/>
    <cellStyle name="常规 3 2 3 2 3 3 4" xfId="6777"/>
    <cellStyle name="常规 2 7 3" xfId="6778"/>
    <cellStyle name="常规 13 4 8" xfId="6779"/>
    <cellStyle name="常规 9 4 5 5" xfId="6780"/>
    <cellStyle name="常规 13 2 3 2 3 5" xfId="6781"/>
    <cellStyle name="常规 2 3 2 4 4" xfId="6782"/>
    <cellStyle name="常规 13 2 8 6" xfId="6783"/>
    <cellStyle name="常规 3 2 3 2 3 3" xfId="6784"/>
    <cellStyle name="常规 5 4 3 3" xfId="6785"/>
    <cellStyle name="常规 13 2 5 2 2 5" xfId="6786"/>
    <cellStyle name="常规 2 5 2 3 4" xfId="6787"/>
    <cellStyle name="常规 7 4 4 3 4 2" xfId="6788"/>
    <cellStyle name="常规 13 2 8 2" xfId="6789"/>
    <cellStyle name="常规 3 2 3 2 3 2 3 3" xfId="6790"/>
    <cellStyle name="常规 9 4 4 4 2" xfId="6791"/>
    <cellStyle name="常规 13 2 3 2 2 4 2" xfId="6792"/>
    <cellStyle name="常规 2 3 2 3 3 2" xfId="6793"/>
    <cellStyle name="常规 13 2 8 5" xfId="6794"/>
    <cellStyle name="常规 3 2 3 2 3 2" xfId="6795"/>
    <cellStyle name="常规 3 2 2 2 4 2 4" xfId="6796"/>
    <cellStyle name="常规 12 2 2 2 3" xfId="6797"/>
    <cellStyle name="常规 57 3 3 2" xfId="6798"/>
    <cellStyle name="常规 8 4 2 3" xfId="6799"/>
    <cellStyle name="常规 3 2 3 2 2 5" xfId="6800"/>
    <cellStyle name="常规 9 4 4 3 4 2" xfId="6801"/>
    <cellStyle name="常规 13 2 3 2 2 3 4 2" xfId="6802"/>
    <cellStyle name="常规 3 2 3 2 2 2 4" xfId="6803"/>
    <cellStyle name="常规 3 2 3 2 2 2 3 3" xfId="6804"/>
    <cellStyle name="常规 5 2 2 2 8" xfId="6805"/>
    <cellStyle name="常规 10 3 2 4 2 6" xfId="6806"/>
    <cellStyle name="常规 11 2 2 3 5 2 2" xfId="6807"/>
    <cellStyle name="常规 43 5 2" xfId="6808"/>
    <cellStyle name="常规 7 2 5 4 2 3" xfId="6809"/>
    <cellStyle name="常规 7 3 2 5 6" xfId="6810"/>
    <cellStyle name="常规 2 4 2 5" xfId="6811"/>
    <cellStyle name="常规 3 2 3 10" xfId="6812"/>
    <cellStyle name="常规 6 5 7 2" xfId="6813"/>
    <cellStyle name="常规 10 5 3 4 3" xfId="6814"/>
    <cellStyle name="常规 3 2 2 7 4 2" xfId="6815"/>
    <cellStyle name="常规 3 2 2 6 5" xfId="6816"/>
    <cellStyle name="常规 42 6 3 2" xfId="6817"/>
    <cellStyle name="常规 7 2 6 7" xfId="6818"/>
    <cellStyle name="常规 3 2 2 6 4" xfId="6819"/>
    <cellStyle name="常规 9 3 2 2 3 2" xfId="6820"/>
    <cellStyle name="常规 3 2 2 5 7 2" xfId="6821"/>
    <cellStyle name="常规 9 3 2 2 2" xfId="6822"/>
    <cellStyle name="常规 3 2 2 5 6" xfId="6823"/>
    <cellStyle name="常规 42 3 3" xfId="6824"/>
    <cellStyle name="常规 13 2 3 5 3 4" xfId="6825"/>
    <cellStyle name="常规 2 3 5 4 3" xfId="6826"/>
    <cellStyle name="常规 7 7 2 3" xfId="6827"/>
    <cellStyle name="常规 3 2 2 5 2 5" xfId="6828"/>
    <cellStyle name="常规 3 2 2 5 2 2 3" xfId="6829"/>
    <cellStyle name="常规 3 2 2 5 2 2 2" xfId="6830"/>
    <cellStyle name="常规 11 5 2 3 3" xfId="6831"/>
    <cellStyle name="百分比 2 7 4 2" xfId="6832"/>
    <cellStyle name="常规 13 3 2 2 4 3 2" xfId="6833"/>
    <cellStyle name="常规 3 2 2 5 2 2" xfId="6834"/>
    <cellStyle name="常规 3 2 2 4 7 2" xfId="6835"/>
    <cellStyle name="常规 52 7" xfId="6836"/>
    <cellStyle name="常规 47 7" xfId="6837"/>
    <cellStyle name="常规 6 2 2 3 4 2 2 4" xfId="6838"/>
    <cellStyle name="常规 7 2 3 2 4 2 5" xfId="6839"/>
    <cellStyle name="常规 2 6 3 2" xfId="6840"/>
    <cellStyle name="常规 4 2 2 2 4 4 3" xfId="6841"/>
    <cellStyle name="常规 10 2 3 5 2 2 4" xfId="6842"/>
    <cellStyle name="常规 3 2 2 4 5" xfId="6843"/>
    <cellStyle name="常规 3 2 3 4 7 2" xfId="6844"/>
    <cellStyle name="常规 3 6 3 2" xfId="6845"/>
    <cellStyle name="常规 4 2 2 3 4 4 3" xfId="6846"/>
    <cellStyle name="常规 13 2 6 2 6" xfId="6847"/>
    <cellStyle name="常规 3 2 2 4 4" xfId="6848"/>
    <cellStyle name="常规 4 2 3 2 5 2 4 2" xfId="6849"/>
    <cellStyle name="常规 3 2 2 4 3 4 2" xfId="6850"/>
    <cellStyle name="百分比 2 3 4 5" xfId="6851"/>
    <cellStyle name="常规 12 2 2 2 4 3 4 2" xfId="6852"/>
    <cellStyle name="常规 11 2 2 3 5 6 2" xfId="6853"/>
    <cellStyle name="常规 13 2 2 2 2 2 3 3 2" xfId="6854"/>
    <cellStyle name="常规 8 4 4 2 3 3 2" xfId="6855"/>
    <cellStyle name="常规 27 5 2 3 3 2" xfId="6856"/>
    <cellStyle name="常规 5 2 4 4 2 2 2" xfId="6857"/>
    <cellStyle name="常规 3 2 2 4 2 6 2" xfId="6858"/>
    <cellStyle name="常规 13 3 2 5 3 2" xfId="6859"/>
    <cellStyle name="常规 2 2 4 4 4 3" xfId="6860"/>
    <cellStyle name="常规 9 2 3 4 2 2 2" xfId="6861"/>
    <cellStyle name="常规 12 2 3 2 5 2 3" xfId="6862"/>
    <cellStyle name="常规 2 2 4 4 4 2" xfId="6863"/>
    <cellStyle name="常规 27 2 2 2 3 2" xfId="6864"/>
    <cellStyle name="常规 3 2 2 4 2 2 4 2" xfId="6865"/>
    <cellStyle name="常规 2 2 5 6" xfId="6866"/>
    <cellStyle name="常规 5 9 3" xfId="6867"/>
    <cellStyle name="常规 42 2 2 2 3 2" xfId="6868"/>
    <cellStyle name="常规 4 4 3 2 3" xfId="6869"/>
    <cellStyle name="常规 9 5 5 3 3" xfId="6870"/>
    <cellStyle name="常规 3 2 2 4 2 2 4" xfId="6871"/>
    <cellStyle name="常规 13 4 6" xfId="6872"/>
    <cellStyle name="常规 2 3 5 2" xfId="6873"/>
    <cellStyle name="常规 7 4 7 3" xfId="6874"/>
    <cellStyle name="常规 13 2 2 8" xfId="6875"/>
    <cellStyle name="常规 2 2 2 5 3 3" xfId="6876"/>
    <cellStyle name="常规 13 2 2 2 4 4 3" xfId="6877"/>
    <cellStyle name="常规 5 5 2 4 3" xfId="6878"/>
    <cellStyle name="常规 5 2 2 3 2 2 3" xfId="6879"/>
    <cellStyle name="常规 7 2 3 2 3 2 6" xfId="6880"/>
    <cellStyle name="常规 10 6 3 4 2" xfId="6881"/>
    <cellStyle name="常规 3 2 2 3 7 3" xfId="6882"/>
    <cellStyle name="常规 9 2 4 4 2 2 3" xfId="6883"/>
    <cellStyle name="常规 4 2 3 2 2 2 3" xfId="6884"/>
    <cellStyle name="常规 4 2 8 4" xfId="6885"/>
    <cellStyle name="常规 4 3 2 5 2 3" xfId="6886"/>
    <cellStyle name="常规 2 5 2 3" xfId="6887"/>
    <cellStyle name="常规 4 2 2 2 3 3 4" xfId="6888"/>
    <cellStyle name="常规 7 7 3 3" xfId="6889"/>
    <cellStyle name="常规 4 2 2 2 3 2 6" xfId="6890"/>
    <cellStyle name="常规 3 2 2 3 5 2 2" xfId="6891"/>
    <cellStyle name="百分比 2 3 3 7 2" xfId="6892"/>
    <cellStyle name="常规 13 3 2 2 2 6 2" xfId="6893"/>
    <cellStyle name="常规 3 2 2 3 5 2" xfId="6894"/>
    <cellStyle name="百分比 2 3 3 7" xfId="6895"/>
    <cellStyle name="百分比 4 2 2 2 4" xfId="6896"/>
    <cellStyle name="常规 4 2 2 2 3 2 3" xfId="6897"/>
    <cellStyle name="常规 3 6 2 2" xfId="6898"/>
    <cellStyle name="常规 4 2 2 3 4 3 3" xfId="6899"/>
    <cellStyle name="常规 9 2 2 2 3 7 2" xfId="6900"/>
    <cellStyle name="常规 3 2 2 3 4 3 2" xfId="6901"/>
    <cellStyle name="常规 10 4 2 2 2 2" xfId="6902"/>
    <cellStyle name="常规 13 2 5 2 6 2" xfId="6903"/>
    <cellStyle name="常规 9 2 4 3 3 3" xfId="6904"/>
    <cellStyle name="常规 7 2 2 3 3 7" xfId="6905"/>
    <cellStyle name="常规 8 2 3 3 4" xfId="6906"/>
    <cellStyle name="常规 12 2 2 2 3 4 2" xfId="6907"/>
    <cellStyle name="常规 2 2 3 2 5 6 2" xfId="6908"/>
    <cellStyle name="常规 11 2 2 2 6 4" xfId="6909"/>
    <cellStyle name="常规 3 2 5 5 6 2" xfId="6910"/>
    <cellStyle name="常规 9 3 5 2 2 2" xfId="6911"/>
    <cellStyle name="常规 5 2 2 3" xfId="6912"/>
    <cellStyle name="常规 2 2 4 6 4 2" xfId="6913"/>
    <cellStyle name="常规 2 3 3 2 2 3" xfId="6914"/>
    <cellStyle name="常规 9 5 3 3 3" xfId="6915"/>
    <cellStyle name="常规 4 2 2 2 2 3 3" xfId="6916"/>
    <cellStyle name="常规 2 4 2 2" xfId="6917"/>
    <cellStyle name="常规 3 2 2 3 4 5" xfId="6918"/>
    <cellStyle name="常规 7 5 4 3" xfId="6919"/>
    <cellStyle name="常规 7 5 3 3" xfId="6920"/>
    <cellStyle name="常规 3 2 2 3 3 5" xfId="6921"/>
    <cellStyle name="常规 7 5 3 2 3 2" xfId="6922"/>
    <cellStyle name="常规 3 2 2 3 3 4 3 2" xfId="6923"/>
    <cellStyle name="常规 3 2 3 2 3 2 2 3" xfId="6924"/>
    <cellStyle name="常规 3 2 2 3 3 3 2" xfId="6925"/>
    <cellStyle name="常规 3 2 2 3 3 3" xfId="6926"/>
    <cellStyle name="常规 10 9 2 4 2" xfId="6927"/>
    <cellStyle name="常规 12 2 2 2 3 3 3" xfId="6928"/>
    <cellStyle name="常规 11 2 2 2 5 5" xfId="6929"/>
    <cellStyle name="常规 3 2 2 3 3 2 6" xfId="6930"/>
    <cellStyle name="常规 9 2 3 2 2 2 3 3" xfId="6931"/>
    <cellStyle name="常规 8 5 3 3 2" xfId="6932"/>
    <cellStyle name="常规 2 2 3 2 2 2" xfId="6933"/>
    <cellStyle name="常规 7 3 2 2 3 2" xfId="6934"/>
    <cellStyle name="常规 11 4 2 3 4 2" xfId="6935"/>
    <cellStyle name="常规 3 2 2 3 3 2 2 4" xfId="6936"/>
    <cellStyle name="常规 2 3 5 5" xfId="6937"/>
    <cellStyle name="常规 4 4 3 2 6" xfId="6938"/>
    <cellStyle name="常规 6 3 6 3 2" xfId="6939"/>
    <cellStyle name="常规 57 2 2" xfId="6940"/>
    <cellStyle name="常规 3 2 2 3 3 2 2 3" xfId="6941"/>
    <cellStyle name="常规 3 2 2 3 3 2 2 2" xfId="6942"/>
    <cellStyle name="百分比 4" xfId="6943"/>
    <cellStyle name="常规 3 2 2 3 3 2 2" xfId="6944"/>
    <cellStyle name="常规 56 4 3 2" xfId="6945"/>
    <cellStyle name="常规 7 5 2 2 3 2" xfId="6946"/>
    <cellStyle name="常规 3 2 2 3 2 4 3 2" xfId="6947"/>
    <cellStyle name="常规 3 2 3 2 2 2 2 3" xfId="6948"/>
    <cellStyle name="常规 10 2 3 2 3 2 6 2" xfId="6949"/>
    <cellStyle name="常规 7 2 3 2 3 7 2" xfId="6950"/>
    <cellStyle name="常规 41 4 3" xfId="6951"/>
    <cellStyle name="常规 7 2 2 2 4 7 2" xfId="6952"/>
    <cellStyle name="常规 9 2 4 2 4 3 2" xfId="6953"/>
    <cellStyle name="常规 3 2 2 2 9" xfId="6954"/>
    <cellStyle name="常规 4 7 4 3 2" xfId="6955"/>
    <cellStyle name="常规 2 3 7" xfId="6956"/>
    <cellStyle name="常规 5 5 2 6" xfId="6957"/>
    <cellStyle name="常规 5 2 2 3 2 4" xfId="6958"/>
    <cellStyle name="常规 2 2 2 5 5" xfId="6959"/>
    <cellStyle name="常规 13 2 2 2 4 6" xfId="6960"/>
    <cellStyle name="常规 8 8 3 2" xfId="6961"/>
    <cellStyle name="常规 3 2 2 2 8" xfId="6962"/>
    <cellStyle name="常规 41 4 2" xfId="6963"/>
    <cellStyle name="常规 4 2 2 3 4 2 6" xfId="6964"/>
    <cellStyle name="常规 3 2 2 2 7 2" xfId="6965"/>
    <cellStyle name="常规 4 2 2 3 4 2 5" xfId="6966"/>
    <cellStyle name="常规 3 2 2 2 7" xfId="6967"/>
    <cellStyle name="常规 7 2 5 2 2 2 2" xfId="6968"/>
    <cellStyle name="常规 27 4 3 3 3" xfId="6969"/>
    <cellStyle name="常规 3 2 2 2 6 4 2" xfId="6970"/>
    <cellStyle name="常规 13 2 4 3 7" xfId="6971"/>
    <cellStyle name="常规 12 2 3 2 3 2 2 3" xfId="6972"/>
    <cellStyle name="常规 12 2 2 3 3 4 3 2" xfId="6973"/>
    <cellStyle name="常规 4 2 2 3 4 2 4" xfId="6974"/>
    <cellStyle name="常规 4 2 4 3 2 3 3 2" xfId="6975"/>
    <cellStyle name="常规 3 2 2 2 6" xfId="6976"/>
    <cellStyle name="常规 8 2 3 2 3 4 3" xfId="6977"/>
    <cellStyle name="常规 3 2 2 2 5 6 2" xfId="6978"/>
    <cellStyle name="常规 7 6 3 3" xfId="6979"/>
    <cellStyle name="常规 10 6 2 2 5" xfId="6980"/>
    <cellStyle name="常规 7 4 5 4" xfId="6981"/>
    <cellStyle name="常规 3 2 2 2 5 6" xfId="6982"/>
    <cellStyle name="常规 12 2 5 4 2" xfId="6983"/>
    <cellStyle name="常规 3 2 2 4 3 4" xfId="6984"/>
    <cellStyle name="常规 12 2 7 2 3 3 2" xfId="6985"/>
    <cellStyle name="常规 7 6 3 2" xfId="6986"/>
    <cellStyle name="常规 4 2 2 2 2 2 6" xfId="6987"/>
    <cellStyle name="常规 11 2 3 2 5 6" xfId="6988"/>
    <cellStyle name="常规 12 2 2 3 3 3 4" xfId="6989"/>
    <cellStyle name="常规 4 2 2 2 2 2 5" xfId="6990"/>
    <cellStyle name="常规 10 6 2 2 3" xfId="6991"/>
    <cellStyle name="常规 7 4 5 2" xfId="6992"/>
    <cellStyle name="常规 3 2 2 2 5 4" xfId="6993"/>
    <cellStyle name="常规 10 2 4 2 3" xfId="6994"/>
    <cellStyle name="常规 3 6 5 2" xfId="6995"/>
    <cellStyle name="常规 13 2 2 5 2 3 3 2" xfId="6996"/>
    <cellStyle name="常规 2 2 5 3 2 3 2" xfId="6997"/>
    <cellStyle name="常规 4 2 2" xfId="6998"/>
    <cellStyle name="常规 10 6 2 2 2 3" xfId="6999"/>
    <cellStyle name="常规 3 2 2 2 5 3 3" xfId="7000"/>
    <cellStyle name="常规 4 2 2 3 4 2 3 3 2" xfId="7001"/>
    <cellStyle name="常规 4 2 2 3 4 2 3 3" xfId="7002"/>
    <cellStyle name="常规 10 6 2 2 2" xfId="7003"/>
    <cellStyle name="常规 3 2 2 2 5 3" xfId="7004"/>
    <cellStyle name="常规 4 2 2 2 2 2 4" xfId="7005"/>
    <cellStyle name="常规 3 2 2 2 5 2 4 2" xfId="7006"/>
    <cellStyle name="常规 4 4 4 2 5" xfId="7007"/>
    <cellStyle name="常规 13 2 3 2 3 3 3" xfId="7008"/>
    <cellStyle name="常规 2 3 2 4 2 3" xfId="7009"/>
    <cellStyle name="常规 9 4 5 3 3" xfId="7010"/>
    <cellStyle name="常规 12 2 3 2 7 3" xfId="7011"/>
    <cellStyle name="常规 9 2 2 7 4" xfId="7012"/>
    <cellStyle name="常规 13 2 5 3 2 4" xfId="7013"/>
    <cellStyle name="常规 40 2 3 2 5" xfId="7014"/>
    <cellStyle name="常规 2 5 3 3 3" xfId="7015"/>
    <cellStyle name="常规 6 3 7 4" xfId="7016"/>
    <cellStyle name="常规 58 3" xfId="7017"/>
    <cellStyle name="常规 2 9 4 3 2" xfId="7018"/>
    <cellStyle name="常规 7 2 2 3 2 2 6 2" xfId="7019"/>
    <cellStyle name="常规 4 2 2 2 2 2 3 3" xfId="7020"/>
    <cellStyle name="常规 9 11 6 2" xfId="7021"/>
    <cellStyle name="常规 3 2 2 2 5 2 3" xfId="7022"/>
    <cellStyle name="常规 4 2 2 3 4 2 3 2" xfId="7023"/>
    <cellStyle name="常规 4 2 2 2 2 2 3" xfId="7024"/>
    <cellStyle name="常规 11 2 2 3 5 2 4" xfId="7025"/>
    <cellStyle name="常规 8 2 2 5 2 2 3" xfId="7026"/>
    <cellStyle name="常规 12 2 5 3 3" xfId="7027"/>
    <cellStyle name="百分比 4 5 3 2" xfId="7028"/>
    <cellStyle name="常规 3 6 3 4 2" xfId="7029"/>
    <cellStyle name="常规 9 2 2 5 2 4" xfId="7030"/>
    <cellStyle name="常规 9 2 5 6 4" xfId="7031"/>
    <cellStyle name="常规 4 4 4 7" xfId="7032"/>
    <cellStyle name="常规 3 3 2 2" xfId="7033"/>
    <cellStyle name="常规 2 2 2 3 2" xfId="7034"/>
    <cellStyle name="常规 3 2 3 2 4 5" xfId="7035"/>
    <cellStyle name="常规 13 2 2 2 2 3" xfId="7036"/>
    <cellStyle name="常规 8 4 4 3" xfId="7037"/>
    <cellStyle name="常规 11 9 2" xfId="7038"/>
    <cellStyle name="常规 7 4 4 2 3 2" xfId="7039"/>
    <cellStyle name="常规 3 2 2 2 4 4 3 2" xfId="7040"/>
    <cellStyle name="常规 7 2 5 6 3" xfId="7041"/>
    <cellStyle name="常规 7 2 2 2 5 6" xfId="7042"/>
    <cellStyle name="常规 8 2 3 2 4 4 2" xfId="7043"/>
    <cellStyle name="常规 5 3 5 2 2 2" xfId="7044"/>
    <cellStyle name="常规 3 2 3" xfId="7045"/>
    <cellStyle name="常规 3 2 2 2 4 3 4" xfId="7046"/>
    <cellStyle name="常规 7 2 5 4 2 2 4" xfId="7047"/>
    <cellStyle name="常规 3 2 2 2 4 3 2" xfId="7048"/>
    <cellStyle name="常规 3 2 2 2 4 2 3 2" xfId="7049"/>
    <cellStyle name="常规 5 2 2 5 3 4" xfId="7050"/>
    <cellStyle name="常规 7 2 3 6 3" xfId="7051"/>
    <cellStyle name="常规 9 2 3 5 3 4 2" xfId="7052"/>
    <cellStyle name="常规 3 2 2 2 4 2 3" xfId="7053"/>
    <cellStyle name="常规 11 3 3 3 4 2" xfId="7054"/>
    <cellStyle name="常规 13 4 4 3 2" xfId="7055"/>
    <cellStyle name="常规 3 2 2 2 4 2 2 4" xfId="7056"/>
    <cellStyle name="常规 3 2 2 2 4 2 2" xfId="7057"/>
    <cellStyle name="常规 3 2 2 2 3 2 3 3 2" xfId="7058"/>
    <cellStyle name="常规 7 2 2 3 3" xfId="7059"/>
    <cellStyle name="常规 7 2 5 3 2 6" xfId="7060"/>
    <cellStyle name="常规 2 2 5 2 2 2 4 2" xfId="7061"/>
    <cellStyle name="常规 8 5 3 2 3" xfId="7062"/>
    <cellStyle name="常规 13 2 8 2 2" xfId="7063"/>
    <cellStyle name="常规 5 5 5 5" xfId="7064"/>
    <cellStyle name="常规 10 4 3 2 6" xfId="7065"/>
    <cellStyle name="常规 5 2 2 3 5 3" xfId="7066"/>
    <cellStyle name="常规 3 2 4 9" xfId="7067"/>
    <cellStyle name="百分比 4 2 2 6 2" xfId="7068"/>
    <cellStyle name="常规 12 2 8 5" xfId="7069"/>
    <cellStyle name="常规 3 2 2 2 3 2" xfId="7070"/>
    <cellStyle name="常规 5 6 7" xfId="7071"/>
    <cellStyle name="常规 3 2 3 9" xfId="7072"/>
    <cellStyle name="常规 12 2 7 5" xfId="7073"/>
    <cellStyle name="常规 3 2 2 2 2 2" xfId="7074"/>
    <cellStyle name="常规 8 2 3 3 2 6" xfId="7075"/>
    <cellStyle name="常规 3 2 2 10" xfId="7076"/>
    <cellStyle name="常规 2 3 4 2 2" xfId="7077"/>
    <cellStyle name="常规 8 2 4 3 2 3 3 2" xfId="7078"/>
    <cellStyle name="常规 4 7 2 2 4" xfId="7079"/>
    <cellStyle name="常规 10 3 2 2 3 4 2" xfId="7080"/>
    <cellStyle name="常规 12 4 2 2 2 4" xfId="7081"/>
    <cellStyle name="常规 4 4 5 2 4 2" xfId="7082"/>
    <cellStyle name="常规 12 2 5 2 2 4" xfId="7083"/>
    <cellStyle name="常规 4 2 8 2 4 2" xfId="7084"/>
    <cellStyle name="常规 4 2 8 2 4" xfId="7085"/>
    <cellStyle name="常规 5 2 3 3" xfId="7086"/>
    <cellStyle name="常规 3 7 3 3" xfId="7087"/>
    <cellStyle name="常规 3 12 2" xfId="7088"/>
    <cellStyle name="常规 12 2 3 6 2 4 2" xfId="7089"/>
    <cellStyle name="常规 5 2 2 7 2" xfId="7090"/>
    <cellStyle name="常规 27 3 6 3" xfId="7091"/>
    <cellStyle name="常规 3 11 6 2" xfId="7092"/>
    <cellStyle name="常规 12 2 3 2 2 3 4 2" xfId="7093"/>
    <cellStyle name="常规 9 2 3 2 2 4 3" xfId="7094"/>
    <cellStyle name="常规 2 2 5 2 5" xfId="7095"/>
    <cellStyle name="常规 27 3 3 4" xfId="7096"/>
    <cellStyle name="常规 3 11 3 3" xfId="7097"/>
    <cellStyle name="常规 5 2 2 4 3" xfId="7098"/>
    <cellStyle name="常规 2 2 2 3 4 7 2" xfId="7099"/>
    <cellStyle name="常规 4 2 4 3 4 3 2" xfId="7100"/>
    <cellStyle name="常规 5 2 2 3 4" xfId="7101"/>
    <cellStyle name="常规 13 5 2 2 2 4" xfId="7102"/>
    <cellStyle name="常规 5 5 5 2 4 2" xfId="7103"/>
    <cellStyle name="常规 5 2 2 3 3" xfId="7104"/>
    <cellStyle name="常规 40 2 2 2 3 3 2" xfId="7105"/>
    <cellStyle name="常规 8 2 4 4 2" xfId="7106"/>
    <cellStyle name="常规 13 7 3 4 2" xfId="7107"/>
    <cellStyle name="常规 2 2 2 2 8 3 3 2" xfId="7108"/>
    <cellStyle name="常规 13 2 5 2 2 2 2" xfId="7109"/>
    <cellStyle name="常规 11 2 3 2 2 6 2" xfId="7110"/>
    <cellStyle name="常规 40 2 2 2 3 2" xfId="7111"/>
    <cellStyle name="常规 7 2 5 3 3 4" xfId="7112"/>
    <cellStyle name="常规 4 2 4 3 3 4 2" xfId="7113"/>
    <cellStyle name="常规 27 2 3 5" xfId="7114"/>
    <cellStyle name="常规 3 10 3 4" xfId="7115"/>
    <cellStyle name="常规 27 2 3 3" xfId="7116"/>
    <cellStyle name="常规 11 5 4 2 3 3 2" xfId="7117"/>
    <cellStyle name="常规 3 10 3 2" xfId="7118"/>
    <cellStyle name="常规 10 6 3 2 6" xfId="7119"/>
    <cellStyle name="常规 7 5 5 5" xfId="7120"/>
    <cellStyle name="常规 9 3 5 4" xfId="7121"/>
    <cellStyle name="常规 12 2 2 2 8" xfId="7122"/>
    <cellStyle name="常规 2 4 3 4" xfId="7123"/>
    <cellStyle name="常规 12 2 2 3 5 3 3" xfId="7124"/>
    <cellStyle name="常规 40 2 4 5 2" xfId="7125"/>
    <cellStyle name="常规 9 2 2 5 2 3 2" xfId="7126"/>
    <cellStyle name="常规 6 7 2 2 2" xfId="7127"/>
    <cellStyle name="常规 13 2 3 4 3 4" xfId="7128"/>
    <cellStyle name="常规 2 3 4 4 3" xfId="7129"/>
    <cellStyle name="常规 8 3 4 2 2 3" xfId="7130"/>
    <cellStyle name="常规 28 2 2" xfId="7131"/>
    <cellStyle name="常规 33 2 2" xfId="7132"/>
    <cellStyle name="常规 7 3 5 2 2 3" xfId="7133"/>
    <cellStyle name="常规 27 9 3 2" xfId="7134"/>
    <cellStyle name="常规 12 2 5 4 2 5" xfId="7135"/>
    <cellStyle name="常规 5 2 3 2 4 3 4 2" xfId="7136"/>
    <cellStyle name="常规 8 5 2 2 3 2" xfId="7137"/>
    <cellStyle name="常规 27 8 3 2" xfId="7138"/>
    <cellStyle name="常规 8 5 2 3 3" xfId="7139"/>
    <cellStyle name="常规 27 9 3" xfId="7140"/>
    <cellStyle name="常规 8 5 2 3 2" xfId="7141"/>
    <cellStyle name="常规 27 9 2" xfId="7142"/>
    <cellStyle name="常规 5 2 3 2 4 4 3" xfId="7143"/>
    <cellStyle name="常规 2 2 9 2 6" xfId="7144"/>
    <cellStyle name="常规 62 3 2" xfId="7145"/>
    <cellStyle name="常规 57 3 2" xfId="7146"/>
    <cellStyle name="常规 3 6 3 2 3 3" xfId="7147"/>
    <cellStyle name="常规 5 4 6" xfId="7148"/>
    <cellStyle name="常规 9 4 2 2 6 2" xfId="7149"/>
    <cellStyle name="常规 3 14 3 2" xfId="7150"/>
    <cellStyle name="常规 27 6 3 3" xfId="7151"/>
    <cellStyle name="常规 27 6 3 2" xfId="7152"/>
    <cellStyle name="常规 3 3 3 2" xfId="7153"/>
    <cellStyle name="常规 8 2 4 4 2 2 3" xfId="7154"/>
    <cellStyle name="常规 3 2 3 3 2 2 3" xfId="7155"/>
    <cellStyle name="常规 27 6 3" xfId="7156"/>
    <cellStyle name="常规 11 4 3 4 3 2" xfId="7157"/>
    <cellStyle name="常规 27 6 2 5 2" xfId="7158"/>
    <cellStyle name="常规 5 2 8 3 3 2" xfId="7159"/>
    <cellStyle name="常规 9 2 2 6 4" xfId="7160"/>
    <cellStyle name="常规 2 5 3 2 3" xfId="7161"/>
    <cellStyle name="常规 13 2 3 2 3 2 3" xfId="7162"/>
    <cellStyle name="常规 9 4 5 2 3" xfId="7163"/>
    <cellStyle name="常规 12 2 3 2 6 3" xfId="7164"/>
    <cellStyle name="常规 10 2 3 2 3 4 2" xfId="7165"/>
    <cellStyle name="常规 11 5 2 2 2 4" xfId="7166"/>
    <cellStyle name="常规 3 5 5 2 4 2" xfId="7167"/>
    <cellStyle name="常规 2 4 2 2 2 2" xfId="7168"/>
    <cellStyle name="常规 27 6 2 2" xfId="7169"/>
    <cellStyle name="常规 2 2 5 7" xfId="7170"/>
    <cellStyle name="常规 13 2 2 2 3 2 2" xfId="7171"/>
    <cellStyle name="常规 8 4 5 2 2" xfId="7172"/>
    <cellStyle name="常规 3 2 3 3 2 2 2" xfId="7173"/>
    <cellStyle name="常规 27 6 2" xfId="7174"/>
    <cellStyle name="常规 2 5 6 3" xfId="7175"/>
    <cellStyle name="常规 3 13 4 2" xfId="7176"/>
    <cellStyle name="常规 27 5 4 3" xfId="7177"/>
    <cellStyle name="常规 2 2 2 3 3 2" xfId="7178"/>
    <cellStyle name="常规 13 2 2 2 2 4 2" xfId="7179"/>
    <cellStyle name="常规 8 4 4 4 2" xfId="7180"/>
    <cellStyle name="常规 27 5 4 2" xfId="7181"/>
    <cellStyle name="常规 2 2 2 3 2 3" xfId="7182"/>
    <cellStyle name="常规 13 2 2 2 2 3 3" xfId="7183"/>
    <cellStyle name="常规 8 4 4 3 3" xfId="7184"/>
    <cellStyle name="常规 3 3 2 2 3" xfId="7185"/>
    <cellStyle name="常规 27 5 3 3" xfId="7186"/>
    <cellStyle name="常规 13 5 7 3 2" xfId="7187"/>
    <cellStyle name="常规 13 2 3 2 4 4 3 2" xfId="7188"/>
    <cellStyle name="常规 2 3 2 5 3 3 2" xfId="7189"/>
    <cellStyle name="常规 11 3 2 3 3 4 2" xfId="7190"/>
    <cellStyle name="常规 12 2 3 2 3 2 4" xfId="7191"/>
    <cellStyle name="常规 5 2 4 3 2 5" xfId="7192"/>
    <cellStyle name="常规 7 5 2 7" xfId="7193"/>
    <cellStyle name="常规 4 4 4 3 4" xfId="7194"/>
    <cellStyle name="常规 27 5 3" xfId="7195"/>
    <cellStyle name="常规 27 5 2 2 3 2" xfId="7196"/>
    <cellStyle name="常规 10 2 2 3 4 2" xfId="7197"/>
    <cellStyle name="常规 27 2 7" xfId="7198"/>
    <cellStyle name="常规 10 2 2 3 3" xfId="7199"/>
    <cellStyle name="常规 3 4 6 2" xfId="7200"/>
    <cellStyle name="常规 6 2 4 3 2 3 3" xfId="7201"/>
    <cellStyle name="常规 41 6 3 2" xfId="7202"/>
    <cellStyle name="常规 12 6" xfId="7203"/>
    <cellStyle name="常规 6 2 6 7" xfId="7204"/>
    <cellStyle name="常规 9 2 2 3 4 4" xfId="7205"/>
    <cellStyle name="常规 3 3 2 3 2 2 4" xfId="7206"/>
    <cellStyle name="常规 4 2 6 7" xfId="7207"/>
    <cellStyle name="常规 27 4 8 2" xfId="7208"/>
    <cellStyle name="常规 12 2 3 3 6 2" xfId="7209"/>
    <cellStyle name="常规 13 2 3 2 4 2 2" xfId="7210"/>
    <cellStyle name="常规 10 8 2 3 3 2" xfId="7211"/>
    <cellStyle name="常规 11 2 2 2 2 2 3 3" xfId="7212"/>
    <cellStyle name="常规 3 2 3 6 3 3 2" xfId="7213"/>
    <cellStyle name="常规 13 3 2 8" xfId="7214"/>
    <cellStyle name="常规 5 5 3 4 3" xfId="7215"/>
    <cellStyle name="常规 5 2 2 3 3 2 3" xfId="7216"/>
    <cellStyle name="常规 12 2 3 3 5" xfId="7217"/>
    <cellStyle name="常规 10 8 2 3 2" xfId="7218"/>
    <cellStyle name="常规 10 2 2 3 6 2" xfId="7219"/>
    <cellStyle name="常规 27 4 7" xfId="7220"/>
    <cellStyle name="常规 3 2 9 3" xfId="7221"/>
    <cellStyle name="常规 8 3 2 3 7 2" xfId="7222"/>
    <cellStyle name="常规 27 2 6" xfId="7223"/>
    <cellStyle name="常规 4 2 3 2 4 2 6 2" xfId="7224"/>
    <cellStyle name="常规 27 4 6 3" xfId="7225"/>
    <cellStyle name="常规 2 5 4 2 3" xfId="7226"/>
    <cellStyle name="常规 9 2 3 6 4" xfId="7227"/>
    <cellStyle name="常规 8 2 2 10" xfId="7228"/>
    <cellStyle name="常规 4 2 4 7" xfId="7229"/>
    <cellStyle name="常规 9 2 2 3 2 4" xfId="7230"/>
    <cellStyle name="百分比 2 6 6" xfId="7231"/>
    <cellStyle name="常规 2 2 4 2 2 2 4" xfId="7232"/>
    <cellStyle name="常规 27 2 2 4 5" xfId="7233"/>
    <cellStyle name="常规 11 3 4 2 3 3 2" xfId="7234"/>
    <cellStyle name="常规 13 5 3 2 3 2" xfId="7235"/>
    <cellStyle name="百分比 2 3 4 2 6 2" xfId="7236"/>
    <cellStyle name="常规 13 8 2 2 3" xfId="7237"/>
    <cellStyle name="常规 8 3 2 4 3 4 2" xfId="7238"/>
    <cellStyle name="常规 2 3 2 4 2 2 4 2" xfId="7239"/>
    <cellStyle name="常规 27 4 6 2" xfId="7240"/>
    <cellStyle name="常规 12 7 2 3 3" xfId="7241"/>
    <cellStyle name="常规 27 4 5 3 2" xfId="7242"/>
    <cellStyle name="常规 2 7 7 2" xfId="7243"/>
    <cellStyle name="常规 9 2 2 2 2 4 3" xfId="7244"/>
    <cellStyle name="常规 27 4 5 3" xfId="7245"/>
    <cellStyle name="常规 27 4 5 2" xfId="7246"/>
    <cellStyle name="常规 2 2 3 2 4 2 4" xfId="7247"/>
    <cellStyle name="常规 4 2 2 8 3" xfId="7248"/>
    <cellStyle name="常规 27 4 4 3 3" xfId="7249"/>
    <cellStyle name="常规 9 2 3 4 4 3" xfId="7250"/>
    <cellStyle name="常规 4 2 2 7 3" xfId="7251"/>
    <cellStyle name="常规 5 3 6 6" xfId="7252"/>
    <cellStyle name="常规 12 2 8 6 2" xfId="7253"/>
    <cellStyle name="常规 3 2 2 2 3 3 2" xfId="7254"/>
    <cellStyle name="常规 55 2 2 2 2" xfId="7255"/>
    <cellStyle name="常规 4 3 2 3 2 6 2" xfId="7256"/>
    <cellStyle name="常规 6 3 2 5 6 2" xfId="7257"/>
    <cellStyle name="常规 6 4 3 7 2" xfId="7258"/>
    <cellStyle name="常规 27 4 4 2 3" xfId="7259"/>
    <cellStyle name="常规 10 2 5 4 4 3" xfId="7260"/>
    <cellStyle name="常规 8 5 2 2 2 4" xfId="7261"/>
    <cellStyle name="常规 7 2 5 4 2 3 3 2" xfId="7262"/>
    <cellStyle name="常规 8 4 3 2 6" xfId="7263"/>
    <cellStyle name="常规 11 2 2 3 2 2 2 2" xfId="7264"/>
    <cellStyle name="常规 27 4 2 6" xfId="7265"/>
    <cellStyle name="常规 10 2 4 3 4" xfId="7266"/>
    <cellStyle name="常规 3 6 6 3" xfId="7267"/>
    <cellStyle name="常规 6 2 8 3 2" xfId="7268"/>
    <cellStyle name="常规 6 2 3 4 3 2" xfId="7269"/>
    <cellStyle name="常规 27 4 2 5" xfId="7270"/>
    <cellStyle name="常规 10 2 4 3 3" xfId="7271"/>
    <cellStyle name="常规 3 6 6 2" xfId="7272"/>
    <cellStyle name="常规 12 2 5 4 3 4" xfId="7273"/>
    <cellStyle name="常规 8 4 3 2 3 3 2" xfId="7274"/>
    <cellStyle name="常规 2 9 2 3" xfId="7275"/>
    <cellStyle name="常规 8 4 3 2 2 4" xfId="7276"/>
    <cellStyle name="常规 27 4 2 2 4" xfId="7277"/>
    <cellStyle name="常规 8 2 5 7" xfId="7278"/>
    <cellStyle name="常规 27 4 2 2 3 2" xfId="7279"/>
    <cellStyle name="常规 11 5 3 3 4 2" xfId="7280"/>
    <cellStyle name="常规 2 8 2 3" xfId="7281"/>
    <cellStyle name="常规 13 2 2 4 2 3 3" xfId="7282"/>
    <cellStyle name="常规 2 2 4 3 2 3" xfId="7283"/>
    <cellStyle name="常规 27 4 2 2 3" xfId="7284"/>
    <cellStyle name="常规 2 2 2 2 7 2 2 4 2" xfId="7285"/>
    <cellStyle name="常规 3 4 3 2 4" xfId="7286"/>
    <cellStyle name="常规 7 5 3 4 3 2" xfId="7287"/>
    <cellStyle name="常规 8 4 3 2 2 3" xfId="7288"/>
    <cellStyle name="常规 2 2 2 2 2 5 4 2" xfId="7289"/>
    <cellStyle name="常规 8 2 4 7" xfId="7290"/>
    <cellStyle name="常规 27 4 2 2 2 2" xfId="7291"/>
    <cellStyle name="常规 8 5 3 2 2" xfId="7292"/>
    <cellStyle name="常规 3 2 3 3 3 4 2" xfId="7293"/>
    <cellStyle name="常规 12 2 2 3 3 3 4 2" xfId="7294"/>
    <cellStyle name="常规 11 2 3 2 5 6 2" xfId="7295"/>
    <cellStyle name="常规 7 3 2 3 2 3 3" xfId="7296"/>
    <cellStyle name="常规 8 4 3" xfId="7297"/>
    <cellStyle name="常规 27 3 6 2" xfId="7298"/>
    <cellStyle name="常规 6 2 3 10" xfId="7299"/>
    <cellStyle name="常规 27 3 5" xfId="7300"/>
    <cellStyle name="常规 27 3 4 5" xfId="7301"/>
    <cellStyle name="常规 6 3 3 7 2" xfId="7302"/>
    <cellStyle name="常规 27 3 4 2 3" xfId="7303"/>
    <cellStyle name="常规 7 4 4 2 4" xfId="7304"/>
    <cellStyle name="常规 10 2 3 4 4 2" xfId="7305"/>
    <cellStyle name="常规 3 5 7 3 2" xfId="7306"/>
    <cellStyle name="常规 27 3 3 6 2" xfId="7307"/>
    <cellStyle name="常规 10 2 2 6 3 3" xfId="7308"/>
    <cellStyle name="常规 6 2 3 2" xfId="7309"/>
    <cellStyle name="常规 27 3 3 2 5" xfId="7310"/>
    <cellStyle name="常规 6 2 6" xfId="7311"/>
    <cellStyle name="常规 9 3 4 2 3 3 2" xfId="7312"/>
    <cellStyle name="常规 4 2 3 2 3 7 2" xfId="7313"/>
    <cellStyle name="常规 12 2 2 2 2 2" xfId="7314"/>
    <cellStyle name="常规 2 2 3 2 4 4" xfId="7315"/>
    <cellStyle name="常规 7 3 2 3 2 6" xfId="7316"/>
    <cellStyle name="常规 8 7" xfId="7317"/>
    <cellStyle name="常规 12 2 7 3 4" xfId="7318"/>
    <cellStyle name="常规 6 10 3" xfId="7319"/>
    <cellStyle name="常规 8 5 2 4 3" xfId="7320"/>
    <cellStyle name="常规 5 2 5 3 2 2 3" xfId="7321"/>
    <cellStyle name="常规 12 2 2 5 3 4 2" xfId="7322"/>
    <cellStyle name="常规 27 3 3 2 2 3 2" xfId="7323"/>
    <cellStyle name="常规 8 2 4 5 2" xfId="7324"/>
    <cellStyle name="常规 9 4 3 3 2" xfId="7325"/>
    <cellStyle name="常规 2 3 2 2 2 2" xfId="7326"/>
    <cellStyle name="常规 13 2 6 2" xfId="7327"/>
    <cellStyle name="常规 5 3 2 3 7" xfId="7328"/>
    <cellStyle name="常规 12 2 2 2 2 2 3 2" xfId="7329"/>
    <cellStyle name="常规 2 2 3 2 4 4 3 2" xfId="7330"/>
    <cellStyle name="常规 3 5 2 2 2 2" xfId="7331"/>
    <cellStyle name="常规 9 2 6 2 2 2" xfId="7332"/>
    <cellStyle name="常规 7 2 4 2 2 6" xfId="7333"/>
    <cellStyle name="常规 3 2 3 2 2 4 3" xfId="7334"/>
    <cellStyle name="常规 8 4 2 2 3" xfId="7335"/>
    <cellStyle name="常规 3 7 2 3 2" xfId="7336"/>
    <cellStyle name="常规 3 11 2 2" xfId="7337"/>
    <cellStyle name="常规 27 3 2 3" xfId="7338"/>
    <cellStyle name="常规 2 5 5 5" xfId="7339"/>
    <cellStyle name="常规 27 3 2 2 3" xfId="7340"/>
    <cellStyle name="常规 7 5 3 2 3 3 2" xfId="7341"/>
    <cellStyle name="常规 3 3 3 2 4" xfId="7342"/>
    <cellStyle name="常规 7 5 2 4 3 2" xfId="7343"/>
    <cellStyle name="常规 8 4 2 2 2 3" xfId="7344"/>
    <cellStyle name="常规 7 2 4 2 2 5" xfId="7345"/>
    <cellStyle name="常规 27 3 2 2" xfId="7346"/>
    <cellStyle name="常规 10 2 2 3 4 3" xfId="7347"/>
    <cellStyle name="常规 27 2 8" xfId="7348"/>
    <cellStyle name="常规 27 2 6 3" xfId="7349"/>
    <cellStyle name="常规 27 2 6 2" xfId="7350"/>
    <cellStyle name="百分比 3 4 2 2 4" xfId="7351"/>
    <cellStyle name="常规 27 2 5 4" xfId="7352"/>
    <cellStyle name="常规 10 7 2" xfId="7353"/>
    <cellStyle name="常规 27 2 5 3 3" xfId="7354"/>
    <cellStyle name="常规 12 2 2 4 2 2 2" xfId="7355"/>
    <cellStyle name="常规 12 5 2 3 4" xfId="7356"/>
    <cellStyle name="常规 27 2 4 6 2" xfId="7357"/>
    <cellStyle name="常规 2 9 2 2 4 2" xfId="7358"/>
    <cellStyle name="常规 3 10 4 3 2" xfId="7359"/>
    <cellStyle name="常规 27 2 4 4 2" xfId="7360"/>
    <cellStyle name="常规 7 2 2 3 4 2 3 3 2" xfId="7361"/>
    <cellStyle name="常规 9 4 2 6" xfId="7362"/>
    <cellStyle name="常规 5 2 6 2 2 4" xfId="7363"/>
    <cellStyle name="常规 7 2 2 3 4 2 3 3" xfId="7364"/>
    <cellStyle name="常规 3 2 6 2 2 2" xfId="7365"/>
    <cellStyle name="常规 2 2 4 2 2 3 3" xfId="7366"/>
    <cellStyle name="常规 27 2 4 3 3 2" xfId="7367"/>
    <cellStyle name="常规 27 5 6 2" xfId="7368"/>
    <cellStyle name="常规 27 2 4 2 3 3" xfId="7369"/>
    <cellStyle name="常规 4 3 4 7" xfId="7370"/>
    <cellStyle name="常规 9 2 2 4 2 4" xfId="7371"/>
    <cellStyle name="常规 2 5 5 2 3" xfId="7372"/>
    <cellStyle name="常规 9 2 4 6 4" xfId="7373"/>
    <cellStyle name="常规 10 2 3 6 3 2" xfId="7374"/>
    <cellStyle name="常规 6 2 2 2 4 3 3" xfId="7375"/>
    <cellStyle name="百分比 4 2 6" xfId="7376"/>
    <cellStyle name="常规 27 2 3 2 3 3 2" xfId="7377"/>
    <cellStyle name="常规 9 2 4 2 2 3" xfId="7378"/>
    <cellStyle name="常规 7 2 2 2 2 7" xfId="7379"/>
    <cellStyle name="常规 41 4 3 2" xfId="7380"/>
    <cellStyle name="常规 5 2 2 3 4 2 4" xfId="7381"/>
    <cellStyle name="常规 4 3 4 6" xfId="7382"/>
    <cellStyle name="常规 9 2 2 4 2 3" xfId="7383"/>
    <cellStyle name="常规 2 5 5 2 2" xfId="7384"/>
    <cellStyle name="常规 9 2 4 6 3" xfId="7385"/>
    <cellStyle name="常规 27 2 4 2 3 2" xfId="7386"/>
    <cellStyle name="常规 4 3 3 7 2" xfId="7387"/>
    <cellStyle name="常规 10 2 4 3 2 4" xfId="7388"/>
    <cellStyle name="常规 2 2 7 3 4 2" xfId="7389"/>
    <cellStyle name="常规 7 2 3 2 4 4 2" xfId="7390"/>
    <cellStyle name="常规 7 3 2 2 2 3 3" xfId="7391"/>
    <cellStyle name="常规 6 2 5 4 2 2" xfId="7392"/>
    <cellStyle name="常规 18" xfId="7393"/>
    <cellStyle name="常规 23" xfId="7394"/>
    <cellStyle name="常规 11 3 2 2" xfId="7395"/>
    <cellStyle name="常规 4 2 3 4 2 6" xfId="7396"/>
    <cellStyle name="常规 27 2 4" xfId="7397"/>
    <cellStyle name="常规 27 2 3 4 3 2" xfId="7398"/>
    <cellStyle name="常规 3 5 4 6" xfId="7399"/>
    <cellStyle name="常规 27 2 3 4 2" xfId="7400"/>
    <cellStyle name="常规 10 3 7 2" xfId="7401"/>
    <cellStyle name="常规 6 2 4 4 7 2" xfId="7402"/>
    <cellStyle name="常规 8 3 2 4 2 6 2" xfId="7403"/>
    <cellStyle name="常规 3 3 4 7 2" xfId="7404"/>
    <cellStyle name="常规 27 2 3 2 3 3" xfId="7405"/>
    <cellStyle name="常规 3 3 3 7 2" xfId="7406"/>
    <cellStyle name="常规 27 2 3" xfId="7407"/>
    <cellStyle name="常规 5 2 5 2 2 2 4" xfId="7408"/>
    <cellStyle name="常规 4 5 4 3 4 2" xfId="7409"/>
    <cellStyle name="常规 8 2 5 5 2 2" xfId="7410"/>
    <cellStyle name="常规 6 2 3 5 2 6" xfId="7411"/>
    <cellStyle name="常规 27 2 2 5 2" xfId="7412"/>
    <cellStyle name="常规 3 10 2 3 2" xfId="7413"/>
    <cellStyle name="常规 27 2 2 4 2" xfId="7414"/>
    <cellStyle name="常规 12 7 4" xfId="7415"/>
    <cellStyle name="常规 4 5 4 3 2" xfId="7416"/>
    <cellStyle name="常规 3 10 2 3" xfId="7417"/>
    <cellStyle name="常规 27 2 2 4" xfId="7418"/>
    <cellStyle name="常规 27 2 2 3 6" xfId="7419"/>
    <cellStyle name="常规 27 2 2 3 2 5 2" xfId="7420"/>
    <cellStyle name="百分比 2 3 5 6 2" xfId="7421"/>
    <cellStyle name="常规 11 5 3 2 6 2" xfId="7422"/>
    <cellStyle name="常规 2 7 4 3" xfId="7423"/>
    <cellStyle name="常规 6 2 3 2 2 2 5" xfId="7424"/>
    <cellStyle name="常规 27 2 2 3 2 2 2" xfId="7425"/>
    <cellStyle name="常规 3 10 2 2 2" xfId="7426"/>
    <cellStyle name="常规 27 2 2 3 2" xfId="7427"/>
    <cellStyle name="常规 27 2 2 2 3" xfId="7428"/>
    <cellStyle name="常规 8 2 5 3 2 5" xfId="7429"/>
    <cellStyle name="常规 27 2 2 2 2 3 3 2" xfId="7430"/>
    <cellStyle name="常规 13 3 2 2 2 2 4" xfId="7431"/>
    <cellStyle name="常规 3 2 3 5 2 3" xfId="7432"/>
    <cellStyle name="常规 3 5 2 2 2" xfId="7433"/>
    <cellStyle name="常规 13 9 2 2" xfId="7434"/>
    <cellStyle name="常规 13 2 2 4 2 3 2" xfId="7435"/>
    <cellStyle name="常规 2 2 4 3 2 2" xfId="7436"/>
    <cellStyle name="常规 8 6 4 3 2" xfId="7437"/>
    <cellStyle name="常规 12 2 2 2 2 2 3" xfId="7438"/>
    <cellStyle name="常规 12 3 2 3 5" xfId="7439"/>
    <cellStyle name="常规 2 2 3 2 4 4 3" xfId="7440"/>
    <cellStyle name="常规 3 2 3 4 2 3" xfId="7441"/>
    <cellStyle name="常规 8 2 5 2 2 5" xfId="7442"/>
    <cellStyle name="常规 27 2 2 2 2 2 3 2" xfId="7443"/>
    <cellStyle name="常规 12 5 4 2 6" xfId="7444"/>
    <cellStyle name="常规 40 3 3 3 3" xfId="7445"/>
    <cellStyle name="常规 27 2 2 2 2 2 2" xfId="7446"/>
    <cellStyle name="常规 11 3 2 6" xfId="7447"/>
    <cellStyle name="常规 6 2 5 4 2 6" xfId="7448"/>
    <cellStyle name="常规 27" xfId="7449"/>
    <cellStyle name="常规 32" xfId="7450"/>
    <cellStyle name="常规 8 2 2 2 4 2 3 2" xfId="7451"/>
    <cellStyle name="常规 13 2 2 5 2 2 4" xfId="7452"/>
    <cellStyle name="常规 6 2 8 2 4" xfId="7453"/>
    <cellStyle name="常规 6 2 3 4 2 4" xfId="7454"/>
    <cellStyle name="常规 41 4 3 3 2" xfId="7455"/>
    <cellStyle name="常规 11 3 2 4 2" xfId="7456"/>
    <cellStyle name="常规 25 2" xfId="7457"/>
    <cellStyle name="常规 30 2" xfId="7458"/>
    <cellStyle name="常规 11 3 2 4" xfId="7459"/>
    <cellStyle name="常规 6 2 5 4 2 4" xfId="7460"/>
    <cellStyle name="常规 25" xfId="7461"/>
    <cellStyle name="常规 30" xfId="7462"/>
    <cellStyle name="常规 5 2 2 3 4 2 5" xfId="7463"/>
    <cellStyle name="常规 41 4 3 3" xfId="7464"/>
    <cellStyle name="常规 3 2 3 2 4 2 3 2" xfId="7465"/>
    <cellStyle name="常规 2 9 4 3" xfId="7466"/>
    <cellStyle name="常规 2 9 4 2" xfId="7467"/>
    <cellStyle name="常规 3 2 3 2 4 2 2 3" xfId="7468"/>
    <cellStyle name="常规 7 2 2 2 7 3 2" xfId="7469"/>
    <cellStyle name="常规 2 9 3 4" xfId="7470"/>
    <cellStyle name="常规 3 2 3 2 4 2 2 2" xfId="7471"/>
    <cellStyle name="常规 2 9 3 3" xfId="7472"/>
    <cellStyle name="常规 4 3 3 2 2 2" xfId="7473"/>
    <cellStyle name="常规 7 4 3 2 3 3 2" xfId="7474"/>
    <cellStyle name="常规 2 9 2" xfId="7475"/>
    <cellStyle name="常规 2 8 6" xfId="7476"/>
    <cellStyle name="常规 5 2 2 3 7 3" xfId="7477"/>
    <cellStyle name="常规 13 4 2 2 4" xfId="7478"/>
    <cellStyle name="常规 2 2 4 3 4 3 2" xfId="7479"/>
    <cellStyle name="常规 2 8 4 3" xfId="7480"/>
    <cellStyle name="常规 2 8 3 3" xfId="7481"/>
    <cellStyle name="常规 2 2 4 3 3 3" xfId="7482"/>
    <cellStyle name="常规 2 8 2 6" xfId="7483"/>
    <cellStyle name="常规 2 8 2 5" xfId="7484"/>
    <cellStyle name="常规 2 2 2 2 2 5 4 3" xfId="7485"/>
    <cellStyle name="常规 8 2 4 8" xfId="7486"/>
    <cellStyle name="常规 9 5 4 2 2" xfId="7487"/>
    <cellStyle name="常规 13 2 3 3 2 2 2" xfId="7488"/>
    <cellStyle name="常规 27 4 2 2 2 3" xfId="7489"/>
    <cellStyle name="常规 6 9 2 3 3" xfId="7490"/>
    <cellStyle name="常规 4 2 3 2 2 2" xfId="7491"/>
    <cellStyle name="常规 2 8 2 3 3 2" xfId="7492"/>
    <cellStyle name="常规 4 2 2 2 2 2 2 4" xfId="7493"/>
    <cellStyle name="常规 7 4 3 2 2 2" xfId="7494"/>
    <cellStyle name="常规 4 2 3 2 5" xfId="7495"/>
    <cellStyle name="常规 2 8 2 2 2" xfId="7496"/>
    <cellStyle name="常规 27 3 2 4 3" xfId="7497"/>
    <cellStyle name="常规 2 2 4 3 2 2 2" xfId="7498"/>
    <cellStyle name="常规 2 2 2 2 2 5 2 3" xfId="7499"/>
    <cellStyle name="常规 8 2 2 8" xfId="7500"/>
    <cellStyle name="常规 7 2 2 2 2 2 2 4 2" xfId="7501"/>
    <cellStyle name="常规 9 2 3 2 9" xfId="7502"/>
    <cellStyle name="常规 5 2 2 3 6 4" xfId="7503"/>
    <cellStyle name="常规 9 5 2 8" xfId="7504"/>
    <cellStyle name="常规 13 2 8 3 3" xfId="7505"/>
    <cellStyle name="常规 2 7 7" xfId="7506"/>
    <cellStyle name="常规 12 2 5 2 2 3 3 2" xfId="7507"/>
    <cellStyle name="常规 9 2 3 2 3 2 2 3" xfId="7508"/>
    <cellStyle name="常规 9 2 2 3 3 4 3 2" xfId="7509"/>
    <cellStyle name="常规 4 2 5 7 3 2" xfId="7510"/>
    <cellStyle name="常规 2 7 4 2" xfId="7511"/>
    <cellStyle name="常规 9 2 2 3 2 2 3" xfId="7512"/>
    <cellStyle name="常规 2 2 2 2 3 3 3 4 2" xfId="7513"/>
    <cellStyle name="常规 13 2 3 4 4 2" xfId="7514"/>
    <cellStyle name="常规 12 2 5 3 6" xfId="7515"/>
    <cellStyle name="常规 2 2 4 8" xfId="7516"/>
    <cellStyle name="常规 12 2 2 5 4 3 2" xfId="7517"/>
    <cellStyle name="常规 8 2 3 6 3" xfId="7518"/>
    <cellStyle name="常规 3 2 2 3 4 2 3 2" xfId="7519"/>
    <cellStyle name="常规 2 7 3 4" xfId="7520"/>
    <cellStyle name="常规 2 7 3 3" xfId="7521"/>
    <cellStyle name="常规 7 3 3 2 3 2" xfId="7522"/>
    <cellStyle name="常规 2 7 2 6" xfId="7523"/>
    <cellStyle name="常规 2 7 2 5" xfId="7524"/>
    <cellStyle name="常规 2 2 4 2 2 5" xfId="7525"/>
    <cellStyle name="常规 13 2 7 2 2 4 2" xfId="7526"/>
    <cellStyle name="常规 2 7 2 3 3 2" xfId="7527"/>
    <cellStyle name="常规 7 3 3 2 2 2" xfId="7528"/>
    <cellStyle name="常规 2 7 2 2 4 2" xfId="7529"/>
    <cellStyle name="常规 2 7 2 2 3" xfId="7530"/>
    <cellStyle name="常规 27 2 2 4 4" xfId="7531"/>
    <cellStyle name="百分比 2 6 5" xfId="7532"/>
    <cellStyle name="常规 2 2 4 2 2 2 3" xfId="7533"/>
    <cellStyle name="常规 7 2 2 9" xfId="7534"/>
    <cellStyle name="常规 2 7 2" xfId="7535"/>
    <cellStyle name="常规 8 2 4 3 2 6 2" xfId="7536"/>
    <cellStyle name="常规 13 4 7" xfId="7537"/>
    <cellStyle name="常规 2 6 6 2" xfId="7538"/>
    <cellStyle name="常规 2 6 5 4" xfId="7539"/>
    <cellStyle name="常规 5 9 2" xfId="7540"/>
    <cellStyle name="常规 2 6 4 2 4 2" xfId="7541"/>
    <cellStyle name="常规 5 2 2 3 3 2 2 4" xfId="7542"/>
    <cellStyle name="常规 7 4 3 2 6 2" xfId="7543"/>
    <cellStyle name="常规 5 8" xfId="7544"/>
    <cellStyle name="常规 2 6 4 2 3" xfId="7545"/>
    <cellStyle name="常规 2 6 3 2 3 3" xfId="7546"/>
    <cellStyle name="常规 9 3 2 6 4 2" xfId="7547"/>
    <cellStyle name="常规 2 6 3 2 3 2" xfId="7548"/>
    <cellStyle name="常规 2 6 3 2 2 2" xfId="7549"/>
    <cellStyle name="常规 10 2 3 3 2 6 2" xfId="7550"/>
    <cellStyle name="常规 12 2 5 3 2 2 2" xfId="7551"/>
    <cellStyle name="常规 2 6 2 5" xfId="7552"/>
    <cellStyle name="常规 2 6 2 4" xfId="7553"/>
    <cellStyle name="常规 2 6 2 3 4 2" xfId="7554"/>
    <cellStyle name="常规 7 2 3 2 3 2" xfId="7555"/>
    <cellStyle name="常规 51 3 5 2" xfId="7556"/>
    <cellStyle name="常规 46 3 5 2" xfId="7557"/>
    <cellStyle name="常规 9 2 4 2 2 4" xfId="7558"/>
    <cellStyle name="常规 2 6 2 2 3 3 2" xfId="7559"/>
    <cellStyle name="常规 3 3 2 4 2 5" xfId="7560"/>
    <cellStyle name="常规 8 2 2 2 6 3" xfId="7561"/>
    <cellStyle name="常规 13 4 2 4 2" xfId="7562"/>
    <cellStyle name="常规 2 2 2 2 5 2 3 2" xfId="7563"/>
    <cellStyle name="常规 2 6 2 2 3 3" xfId="7564"/>
    <cellStyle name="常规 2 6 2 2 3" xfId="7565"/>
    <cellStyle name="常规 5 5 4 6" xfId="7566"/>
    <cellStyle name="常规 5 2 2 3 4 4" xfId="7567"/>
    <cellStyle name="常规 2 5 5 4" xfId="7568"/>
    <cellStyle name="常规 9 2 3 5 8 2" xfId="7569"/>
    <cellStyle name="常规 55 3 4" xfId="7570"/>
    <cellStyle name="常规 5 2 2 3 4 2 3 3 2" xfId="7571"/>
    <cellStyle name="常规 2 4 4 2 2 2" xfId="7572"/>
    <cellStyle name="常规 7 3 2 4 3" xfId="7573"/>
    <cellStyle name="常规 8 2 5 2 2 3 3 2" xfId="7574"/>
    <cellStyle name="常规 12 2 2 2 3 2 6" xfId="7575"/>
    <cellStyle name="常规 5 2 7 2 6 2" xfId="7576"/>
    <cellStyle name="常规 4 3 2 3 2 2 2" xfId="7577"/>
    <cellStyle name="常规 6 4 2 2 4" xfId="7578"/>
    <cellStyle name="常规 2 5 5 3" xfId="7579"/>
    <cellStyle name="常规 13 2 4 5 5" xfId="7580"/>
    <cellStyle name="常规 11 2 4 3 3" xfId="7581"/>
    <cellStyle name="常规 12 5 4 2" xfId="7582"/>
    <cellStyle name="常规 4 2 3 2 2 3 2" xfId="7583"/>
    <cellStyle name="常规 4 2 9 3" xfId="7584"/>
    <cellStyle name="常规 9 2 4 4 2 3 2" xfId="7585"/>
    <cellStyle name="常规 4 3 2 5 3 2" xfId="7586"/>
    <cellStyle name="常规 5 2 2 3 4 2 2 4 2" xfId="7587"/>
    <cellStyle name="常规 10 5 3 2 6 2" xfId="7588"/>
    <cellStyle name="常规 10 5 2 2 2 4" xfId="7589"/>
    <cellStyle name="常规 2 5 5 2 4 2" xfId="7590"/>
    <cellStyle name="常规 13 3 6 3 3" xfId="7591"/>
    <cellStyle name="常规 2 2 3 10 4 2" xfId="7592"/>
    <cellStyle name="常规 9 2 3 3 4 3 2" xfId="7593"/>
    <cellStyle name="常规 2 3 2 3 2 3 3" xfId="7594"/>
    <cellStyle name="常规 9 2 2 3 4 7 2" xfId="7595"/>
    <cellStyle name="常规 6 5 5 4" xfId="7596"/>
    <cellStyle name="常规 10 5 3 2 5" xfId="7597"/>
    <cellStyle name="常规 5 2 2 3 4 2 2 3" xfId="7598"/>
    <cellStyle name="常规 8 5 9" xfId="7599"/>
    <cellStyle name="常规 13 2 2 3 7" xfId="7600"/>
    <cellStyle name="常规 8 2 2 2 2" xfId="7601"/>
    <cellStyle name="常规 6 3 2 4 3 4" xfId="7602"/>
    <cellStyle name="常规 6 3 8 3" xfId="7603"/>
    <cellStyle name="常规 8 2 10 3 2" xfId="7604"/>
    <cellStyle name="常规 59 2" xfId="7605"/>
    <cellStyle name="常规 13 2 3 2 5 2" xfId="7606"/>
    <cellStyle name="常规 9 4 7 2" xfId="7607"/>
    <cellStyle name="常规 12 2 3 4 6" xfId="7608"/>
    <cellStyle name="常规 2 5 5 2" xfId="7609"/>
    <cellStyle name="常规 10 3 2 2 3 3" xfId="7610"/>
    <cellStyle name="常规 4 4 5 2 3" xfId="7611"/>
    <cellStyle name="常规 2 5 5" xfId="7612"/>
    <cellStyle name="常规 3 11 2 4 2" xfId="7613"/>
    <cellStyle name="常规 7 2 4 4 2 3 3" xfId="7614"/>
    <cellStyle name="常规 9 2 2 3 3 2 3 3 2" xfId="7615"/>
    <cellStyle name="常规 4 2 5 5 3 3 2" xfId="7616"/>
    <cellStyle name="常规 4 3 2 3 2 4" xfId="7617"/>
    <cellStyle name="常规 9 2 4 3 8" xfId="7618"/>
    <cellStyle name="常规 11 2 2 3 2 2 2 4 2" xfId="7619"/>
    <cellStyle name="常规 5 7 3 2" xfId="7620"/>
    <cellStyle name="常规 4 2 3 2 4 3 2" xfId="7621"/>
    <cellStyle name="常规 10 3 2 6 4" xfId="7622"/>
    <cellStyle name="常规 9 2 2 3 3 2 3 3" xfId="7623"/>
    <cellStyle name="常规 4 2 5 5 3 3" xfId="7624"/>
    <cellStyle name="常规 2 5 4 4" xfId="7625"/>
    <cellStyle name="常规 9 2 2 5 3 4 2" xfId="7626"/>
    <cellStyle name="常规 7 2 2 6 6 2" xfId="7627"/>
    <cellStyle name="常规 9 2 4 2 9" xfId="7628"/>
    <cellStyle name="常规 9 2 3 7 4" xfId="7629"/>
    <cellStyle name="常规 13 2 5 4 2 4" xfId="7630"/>
    <cellStyle name="常规 2 5 4 3 3" xfId="7631"/>
    <cellStyle name="常规 9 2 4 2 8" xfId="7632"/>
    <cellStyle name="常规 13 2 5 4 2 3" xfId="7633"/>
    <cellStyle name="常规 9 2 3 7 3" xfId="7634"/>
    <cellStyle name="常规 2 5 4 3 2" xfId="7635"/>
    <cellStyle name="常规 2 5 4 3" xfId="7636"/>
    <cellStyle name="常规 4 2 5 5 3 2" xfId="7637"/>
    <cellStyle name="常规 2 5 4 2 3 2" xfId="7638"/>
    <cellStyle name="常规 9 3 6 5" xfId="7639"/>
    <cellStyle name="常规 7 4 2 2 6 2" xfId="7640"/>
    <cellStyle name="常规 38 3" xfId="7641"/>
    <cellStyle name="常规 43 3" xfId="7642"/>
    <cellStyle name="常规 2 5 2 2 3" xfId="7643"/>
    <cellStyle name="常规 2 2 4 4 3" xfId="7644"/>
    <cellStyle name="常规 13 2 2 4 3 4" xfId="7645"/>
    <cellStyle name="常规 27 4 3 3 3 2" xfId="7646"/>
    <cellStyle name="常规 2 5 3 7" xfId="7647"/>
    <cellStyle name="常规 27 2 2 4 2 2" xfId="7648"/>
    <cellStyle name="常规 2 5 3 6" xfId="7649"/>
    <cellStyle name="常规 6 5 2 7 2" xfId="7650"/>
    <cellStyle name="样式 1 5 2" xfId="7651"/>
    <cellStyle name="常规 4 2 5 5 2 4" xfId="7652"/>
    <cellStyle name="常规 9 2 2 3 3 2 2 4" xfId="7653"/>
    <cellStyle name="常规 2 5 3 5" xfId="7654"/>
    <cellStyle name="常规 13 2 5 3 3 4" xfId="7655"/>
    <cellStyle name="常规 2 5 3 4 3" xfId="7656"/>
    <cellStyle name="常规 10 2 2 2 2 5" xfId="7657"/>
    <cellStyle name="常规 2 2 5 2 4 3" xfId="7658"/>
    <cellStyle name="常规 7 3 2 2 2 2" xfId="7659"/>
    <cellStyle name="常规 2 8 5" xfId="7660"/>
    <cellStyle name="常规 5 2 2 3 7 2" xfId="7661"/>
    <cellStyle name="常规 51 2 6 2" xfId="7662"/>
    <cellStyle name="常规 46 2 6 2" xfId="7663"/>
    <cellStyle name="常规 4 2 4 2 3 4 2" xfId="7664"/>
    <cellStyle name="常规 13 2 8 3" xfId="7665"/>
    <cellStyle name="常规 2 2 11 2 4" xfId="7666"/>
    <cellStyle name="常规 2 3 2 2 4 3" xfId="7667"/>
    <cellStyle name="常规 2 5 2 7 2" xfId="7668"/>
    <cellStyle name="常规 12 2 2 3 6 3" xfId="7669"/>
    <cellStyle name="常规 9 3 6 2 3" xfId="7670"/>
    <cellStyle name="常规 8 2 6 4 2" xfId="7671"/>
    <cellStyle name="常规 2 5 2 7" xfId="7672"/>
    <cellStyle name="常规 2 5 2 6" xfId="7673"/>
    <cellStyle name="常规 2 5 2 5" xfId="7674"/>
    <cellStyle name="常规 8 2 3 2 2 2" xfId="7675"/>
    <cellStyle name="常规 13 2 5 2 3 4 2" xfId="7676"/>
    <cellStyle name="常规 2 5 2 4 3 2" xfId="7677"/>
    <cellStyle name="常规 3 4 2 2 2 3" xfId="7678"/>
    <cellStyle name="常规 9 2 2 3 9" xfId="7679"/>
    <cellStyle name="常规 13 2 5 2 3 4" xfId="7680"/>
    <cellStyle name="常规 2 5 2 4 3" xfId="7681"/>
    <cellStyle name="常规 5 2 3 2 4 2 6 2" xfId="7682"/>
    <cellStyle name="常规 27 7 5 2" xfId="7683"/>
    <cellStyle name="常规 2 5 2 2 3 2" xfId="7684"/>
    <cellStyle name="常规 4 2 2 2 3 3 3" xfId="7685"/>
    <cellStyle name="常规 2 5 2 2" xfId="7686"/>
    <cellStyle name="常规 7 6 4 3" xfId="7687"/>
    <cellStyle name="常规 13 2 7 2" xfId="7688"/>
    <cellStyle name="常规 9 4 3 4 2" xfId="7689"/>
    <cellStyle name="常规 2 3 2 2 3 2" xfId="7690"/>
    <cellStyle name="常规 13 2 2 3 4 2 2 4 2" xfId="7691"/>
    <cellStyle name="常规 5 2 2 3 3 3 3" xfId="7692"/>
    <cellStyle name="常规 4 4 4 3 3" xfId="7693"/>
    <cellStyle name="常规 9 11 3 3" xfId="7694"/>
    <cellStyle name="常规 5 2 2 3 3 3 2" xfId="7695"/>
    <cellStyle name="常规 9 3 8 2" xfId="7696"/>
    <cellStyle name="常规 12 2 2 5 6" xfId="7697"/>
    <cellStyle name="常规 2 4 6" xfId="7698"/>
    <cellStyle name="常规 6 8 3" xfId="7699"/>
    <cellStyle name="常规 5 2 2 3 3 2 6" xfId="7700"/>
    <cellStyle name="常规 3 10 2 2 4 2" xfId="7701"/>
    <cellStyle name="常规 27 2 2 3 4 2" xfId="7702"/>
    <cellStyle name="常规 2 4 5 6" xfId="7703"/>
    <cellStyle name="常规 9 3 2 2 8 2" xfId="7704"/>
    <cellStyle name="常规 2 4 5 5" xfId="7705"/>
    <cellStyle name="常规 7 2 6 2 4" xfId="7706"/>
    <cellStyle name="常规 2 2 3 2 2 2 2 4 2" xfId="7707"/>
    <cellStyle name="常规 4 2 6 2 6" xfId="7708"/>
    <cellStyle name="常规 12 3 2 3 3 2" xfId="7709"/>
    <cellStyle name="常规 5 2 2 3 3 2 3 3 2" xfId="7710"/>
    <cellStyle name="常规 13 2 4 5 2 4 2" xfId="7711"/>
    <cellStyle name="常规 2 4 5 3 3 2" xfId="7712"/>
    <cellStyle name="常规 13 2 4 5 2 4" xfId="7713"/>
    <cellStyle name="常规 2 4 5 3 3" xfId="7714"/>
    <cellStyle name="常规 6 2 4 2 2 2 4" xfId="7715"/>
    <cellStyle name="常规 2 4 5 3" xfId="7716"/>
    <cellStyle name="常规 5 2 2 3 3 2 2 4 2" xfId="7717"/>
    <cellStyle name="常规 7 3 2 3 5" xfId="7718"/>
    <cellStyle name="常规 9 2 2 2 4 7 2" xfId="7719"/>
    <cellStyle name="常规 6 4 2" xfId="7720"/>
    <cellStyle name="常规 4 4 4 2 3 3" xfId="7721"/>
    <cellStyle name="常规 2 2 2 2 4 2 6 2" xfId="7722"/>
    <cellStyle name="常规 13 3 2 7 2" xfId="7723"/>
    <cellStyle name="常规 5 2 2 3 3 2 2 2" xfId="7724"/>
    <cellStyle name="常规 5 5 5 3" xfId="7725"/>
    <cellStyle name="常规 10 4 3 2 4" xfId="7726"/>
    <cellStyle name="常规 4 4 4 2 3 2" xfId="7727"/>
    <cellStyle name="常规 7 5 7 3 2" xfId="7728"/>
    <cellStyle name="常规 9 2 5 4 3 4" xfId="7729"/>
    <cellStyle name="常规 2 2 3 6" xfId="7730"/>
    <cellStyle name="常规 7 3 5 7" xfId="7731"/>
    <cellStyle name="常规 4 2 5 2 2 5" xfId="7732"/>
    <cellStyle name="常规 10 2 5 3 2 2 4 2" xfId="7733"/>
    <cellStyle name="常规 2 2 2 2 4 2 6" xfId="7734"/>
    <cellStyle name="常规 13 3 2 7" xfId="7735"/>
    <cellStyle name="常规 5 5 3 4 2" xfId="7736"/>
    <cellStyle name="常规 5 2 2 3 3 2 2" xfId="7737"/>
    <cellStyle name="常规 9 3 7 2" xfId="7738"/>
    <cellStyle name="常规 12 2 2 4 6" xfId="7739"/>
    <cellStyle name="常规 7 5 7 3" xfId="7740"/>
    <cellStyle name="常规 14 2" xfId="7741"/>
    <cellStyle name="常规 6 2 8 3" xfId="7742"/>
    <cellStyle name="常规 4 2 3 4 2 2 2" xfId="7743"/>
    <cellStyle name="常规 27 2 2 3 3 3 2" xfId="7744"/>
    <cellStyle name="常规 12 2 3 3 4 3 2" xfId="7745"/>
    <cellStyle name="常规 2 4 4 5" xfId="7746"/>
    <cellStyle name="常规 3 2 2 3 2 2 3 3 2" xfId="7747"/>
    <cellStyle name="常规 4 2 5 4 3 4" xfId="7748"/>
    <cellStyle name="常规 50 2 2" xfId="7749"/>
    <cellStyle name="常规 45 2 2" xfId="7750"/>
    <cellStyle name="常规 9 3 2 3 3 4" xfId="7751"/>
    <cellStyle name="常规 11 2 5 2 2 3 2" xfId="7752"/>
    <cellStyle name="常规 7 3 4 2 6" xfId="7753"/>
    <cellStyle name="常规 12 3 2 2 2 2 4 2" xfId="7754"/>
    <cellStyle name="常规 13 2 4 4 3 3" xfId="7755"/>
    <cellStyle name="常规 2 4 4 4 2" xfId="7756"/>
    <cellStyle name="常规 4 2 5 4 3 3" xfId="7757"/>
    <cellStyle name="常规 2 4 4 3 4 2" xfId="7758"/>
    <cellStyle name="常规 39 3" xfId="7759"/>
    <cellStyle name="常规 44 3" xfId="7760"/>
    <cellStyle name="常规 13 2 2 2 3 2 2 2" xfId="7761"/>
    <cellStyle name="常规 4 2 3 2 4 2 2 4" xfId="7762"/>
    <cellStyle name="百分比 2 4 2 3" xfId="7763"/>
    <cellStyle name="常规 13 2 4 4 2 5" xfId="7764"/>
    <cellStyle name="常规 2 4 4 3 4" xfId="7765"/>
    <cellStyle name="常规 4 2 5 4 3 2" xfId="7766"/>
    <cellStyle name="常规 6 3 4 2 3 3 2" xfId="7767"/>
    <cellStyle name="常规 5 3 5 3 4" xfId="7768"/>
    <cellStyle name="常规 2 4 4 2 6 2" xfId="7769"/>
    <cellStyle name="常规 2 2 3 2 3 4" xfId="7770"/>
    <cellStyle name="常规 12 3 4 4 2" xfId="7771"/>
    <cellStyle name="常规 11 2 2 3 5 2" xfId="7772"/>
    <cellStyle name="常规 43 5" xfId="7773"/>
    <cellStyle name="常规 2 4 4 2 6" xfId="7774"/>
    <cellStyle name="常规 7 3 2 2 7" xfId="7775"/>
    <cellStyle name="常规 43 2 3" xfId="7776"/>
    <cellStyle name="常规 2 4 4 2 3 3" xfId="7777"/>
    <cellStyle name="常规 2 4 4 2 3 2" xfId="7778"/>
    <cellStyle name="常规 3 5 4 3 4 2" xfId="7779"/>
    <cellStyle name="常规 2 2 3 7 2 3 3 2" xfId="7780"/>
    <cellStyle name="常规 12 4 2 4 3 2" xfId="7781"/>
    <cellStyle name="常规 5 2 7 2 6" xfId="7782"/>
    <cellStyle name="常规 27 2 2 3 2 3 2" xfId="7783"/>
    <cellStyle name="常规 7 3 2 4 2 3 2" xfId="7784"/>
    <cellStyle name="常规 27 2 2 3 2 2" xfId="7785"/>
    <cellStyle name="常规 2 4 3 6" xfId="7786"/>
    <cellStyle name="百分比 4 4 3 2" xfId="7787"/>
    <cellStyle name="常规 4 2 5 4 2 3 3 2" xfId="7788"/>
    <cellStyle name="常规 3 3 3 2 2 3" xfId="7789"/>
    <cellStyle name="常规 13 2 4 3 3 4 2" xfId="7790"/>
    <cellStyle name="常规 2 4 3 4 3 2" xfId="7791"/>
    <cellStyle name="常规 3 5 4 2 6 2" xfId="7792"/>
    <cellStyle name="百分比 4 4 3" xfId="7793"/>
    <cellStyle name="常规 4 2 5 4 2 3 3" xfId="7794"/>
    <cellStyle name="常规 13 2 4 3 3 4" xfId="7795"/>
    <cellStyle name="常规 2 4 3 4 3" xfId="7796"/>
    <cellStyle name="百分比 4 4 2" xfId="7797"/>
    <cellStyle name="常规 4 2 5 4 2 3 2" xfId="7798"/>
    <cellStyle name="常规 13 2 4 3 3 3" xfId="7799"/>
    <cellStyle name="常规 11 2 2 3 3 7" xfId="7800"/>
    <cellStyle name="常规 2 4 3 4 2" xfId="7801"/>
    <cellStyle name="百分比 4 4" xfId="7802"/>
    <cellStyle name="常规 4 2 5 4 2 3" xfId="7803"/>
    <cellStyle name="常规 7 2 3 2 4 2 6" xfId="7804"/>
    <cellStyle name="常规 2 4 3 3 4 2" xfId="7805"/>
    <cellStyle name="常规 4 2 2 3 5 2 2" xfId="7806"/>
    <cellStyle name="常规 13 2 5 3 2 2 3" xfId="7807"/>
    <cellStyle name="常规 40 2 3 2 3 3" xfId="7808"/>
    <cellStyle name="百分比 4 3 4 2" xfId="7809"/>
    <cellStyle name="常规 4 2 5 4 2 2 4 2" xfId="7810"/>
    <cellStyle name="百分比 4 3 4" xfId="7811"/>
    <cellStyle name="常规 4 2 5 4 2 2 4" xfId="7812"/>
    <cellStyle name="常规 10 5 6 4 2" xfId="7813"/>
    <cellStyle name="常规 11 2 3 2 4 3 4 2" xfId="7814"/>
    <cellStyle name="常规 3 3 2 7 3" xfId="7815"/>
    <cellStyle name="常规 10 2 3 6 2 4 2" xfId="7816"/>
    <cellStyle name="常规 7 2 2 3 2" xfId="7817"/>
    <cellStyle name="百分比 4 3 3" xfId="7818"/>
    <cellStyle name="常规 4 2 5 4 2 2 3" xfId="7819"/>
    <cellStyle name="常规 9 3 5 3 3" xfId="7820"/>
    <cellStyle name="常规 12 2 2 2 7 3" xfId="7821"/>
    <cellStyle name="常规 2 2 3 4 2 6" xfId="7822"/>
    <cellStyle name="百分比 4 3" xfId="7823"/>
    <cellStyle name="常规 4 2 5 4 2 2" xfId="7824"/>
    <cellStyle name="常规 11 2 3 5 4 2" xfId="7825"/>
    <cellStyle name="常规 7 3 4 2 2 4" xfId="7826"/>
    <cellStyle name="常规 8 2 5 4" xfId="7827"/>
    <cellStyle name="常规 2 4 3 2 3 3 2" xfId="7828"/>
    <cellStyle name="常规 2 4 3 2 3 3" xfId="7829"/>
    <cellStyle name="常规 10 6 2 3 2" xfId="7830"/>
    <cellStyle name="常规 3 2 2 2 6 3" xfId="7831"/>
    <cellStyle name="常规 43 2 2 3 3 2" xfId="7832"/>
    <cellStyle name="常规 2 3 2 4 7 2" xfId="7833"/>
    <cellStyle name="常规 4 2 2 2 2 4 3 2" xfId="7834"/>
    <cellStyle name="常规 2 4 3 2 2" xfId="7835"/>
    <cellStyle name="常规 7 5 5 3 2" xfId="7836"/>
    <cellStyle name="常规 2 4 2 6" xfId="7837"/>
    <cellStyle name="常规 13 2 5 4 4 3" xfId="7838"/>
    <cellStyle name="常规 9 2 2 5 2 2 4" xfId="7839"/>
    <cellStyle name="常规 7 5 4 7" xfId="7840"/>
    <cellStyle name="常规 5 2 5 4 7" xfId="7841"/>
    <cellStyle name="常规 13 2 4 2 3 4" xfId="7842"/>
    <cellStyle name="常规 2 4 2 4 3" xfId="7843"/>
    <cellStyle name="常规 4 2 12" xfId="7844"/>
    <cellStyle name="常规 11 2 2 2 3 7" xfId="7845"/>
    <cellStyle name="常规 13 2 4 2 3 3" xfId="7846"/>
    <cellStyle name="常规 2 4 2 4 2" xfId="7847"/>
    <cellStyle name="常规 5 2 5 4 6" xfId="7848"/>
    <cellStyle name="常规 13 2 4 2 2 4" xfId="7849"/>
    <cellStyle name="常规 2 4 2 3 3" xfId="7850"/>
    <cellStyle name="常规 7 5 4 4 3" xfId="7851"/>
    <cellStyle name="常规 5 2 5 3 7" xfId="7852"/>
    <cellStyle name="常规 12 2 9 4 2" xfId="7853"/>
    <cellStyle name="常规 5 2 5 3 6" xfId="7854"/>
    <cellStyle name="常规 4 2 2 2 2 3 4 2" xfId="7855"/>
    <cellStyle name="常规 13 2 4 2 2 3" xfId="7856"/>
    <cellStyle name="常规 2 4 2 3 2" xfId="7857"/>
    <cellStyle name="常规 7 5 4 4 2" xfId="7858"/>
    <cellStyle name="常规 11 2 3 7" xfId="7859"/>
    <cellStyle name="常规 2 4 2 2 3 3 2" xfId="7860"/>
    <cellStyle name="常规 51 2 2 3 3 2" xfId="7861"/>
    <cellStyle name="常规 46 2 2 3 3 2" xfId="7862"/>
    <cellStyle name="常规 12 4 2 2 3 3" xfId="7863"/>
    <cellStyle name="常规 5 2 5 2 7" xfId="7864"/>
    <cellStyle name="常规 7 5 4 3 2" xfId="7865"/>
    <cellStyle name="常规 2 4 2 2 2" xfId="7866"/>
    <cellStyle name="常规 12 4 2 2 3 2" xfId="7867"/>
    <cellStyle name="常规 5 2 5 2 6" xfId="7868"/>
    <cellStyle name="常规 2 3 9" xfId="7869"/>
    <cellStyle name="常规 7 2 4 3 2 2" xfId="7870"/>
    <cellStyle name="常规 5 2 2 3 2 6" xfId="7871"/>
    <cellStyle name="常规 2 3 8" xfId="7872"/>
    <cellStyle name="常规 3 2 3 2 2 2 3 3 2" xfId="7873"/>
    <cellStyle name="常规 2 2 3 2 3 2 4" xfId="7874"/>
    <cellStyle name="常规 10 4 4 2 3 3 2" xfId="7875"/>
    <cellStyle name="常规 6 2 2 2 3" xfId="7876"/>
    <cellStyle name="常规 5 5 7" xfId="7877"/>
    <cellStyle name="常规 13 2 4 5 6" xfId="7878"/>
    <cellStyle name="常规 11 2 4 3 4" xfId="7879"/>
    <cellStyle name="常规 12 5 4 3" xfId="7880"/>
    <cellStyle name="常规 9 2 6 2 2" xfId="7881"/>
    <cellStyle name="常规 2 2 2 2 3 3 6" xfId="7882"/>
    <cellStyle name="常规 13 2 3 7" xfId="7883"/>
    <cellStyle name="常规 5 2 2 3 2 3 2" xfId="7884"/>
    <cellStyle name="常规 2 3 6 2" xfId="7885"/>
    <cellStyle name="常规 2 2 2 5 4" xfId="7886"/>
    <cellStyle name="常规 13 2 2 2 4 5" xfId="7887"/>
    <cellStyle name="常规 5 5 2 5" xfId="7888"/>
    <cellStyle name="常规 5 2 2 3 2 3" xfId="7889"/>
    <cellStyle name="常规 12 2 2 3 2 2 2 4" xfId="7890"/>
    <cellStyle name="常规 27 2 2 2 4 2" xfId="7891"/>
    <cellStyle name="常规 2 3 5 6" xfId="7892"/>
    <cellStyle name="常规 9 2 2 3 7 2" xfId="7893"/>
    <cellStyle name="常规 6 2 2 3 4" xfId="7894"/>
    <cellStyle name="常规 13 2 3 5 3 3" xfId="7895"/>
    <cellStyle name="常规 2 3 5 4 2" xfId="7896"/>
    <cellStyle name="常规 13 2 2 9" xfId="7897"/>
    <cellStyle name="常规 13 3 5 2 2 2" xfId="7898"/>
    <cellStyle name="常规 41 2 2 2 3" xfId="7899"/>
    <cellStyle name="常规 7 2 2 4 7 2" xfId="7900"/>
    <cellStyle name="常规 4 4 3 2 5" xfId="7901"/>
    <cellStyle name="常规 6 6 4 6" xfId="7902"/>
    <cellStyle name="常规 7 3 2 7 3" xfId="7903"/>
    <cellStyle name="常规 2 3 5 4" xfId="7904"/>
    <cellStyle name="常规 10 3 2 3 2 4" xfId="7905"/>
    <cellStyle name="常规 2 3 5 3 4 2" xfId="7906"/>
    <cellStyle name="常规 3 2" xfId="7907"/>
    <cellStyle name="常规 13 2 2 8 3" xfId="7908"/>
    <cellStyle name="常规 5 2 2 3 2 2 3 3" xfId="7909"/>
    <cellStyle name="常规 8 2 2 4 4 3 2" xfId="7910"/>
    <cellStyle name="常规 8 3 2 2 3 4 2" xfId="7911"/>
    <cellStyle name="常规 4 2 3 6 6 2" xfId="7912"/>
    <cellStyle name="常规 2 2 4 7" xfId="7913"/>
    <cellStyle name="常规 2 3 5 3" xfId="7914"/>
    <cellStyle name="常规 2 3 5 2 6 2" xfId="7915"/>
    <cellStyle name="常规 10 5 7 2" xfId="7916"/>
    <cellStyle name="常规 4 4 3 2 3 3 2" xfId="7917"/>
    <cellStyle name="常规 9 7 3 4 2" xfId="7918"/>
    <cellStyle name="常规 2 3 5 2 3 2" xfId="7919"/>
    <cellStyle name="常规 10 2 2 3 3 2 2 4" xfId="7920"/>
    <cellStyle name="常规 3 7 5" xfId="7921"/>
    <cellStyle name="常规 6 2 2 10" xfId="7922"/>
    <cellStyle name="常规 10 5 7" xfId="7923"/>
    <cellStyle name="常规 4 4 3 2 3 3" xfId="7924"/>
    <cellStyle name="常规 5 4 9" xfId="7925"/>
    <cellStyle name="常规 5 4 8" xfId="7926"/>
    <cellStyle name="常规 7 4 7 3 2" xfId="7927"/>
    <cellStyle name="常规 5 3 4 3 4 2" xfId="7928"/>
    <cellStyle name="常规 12 2 2 4 2 6 2" xfId="7929"/>
    <cellStyle name="常规 27 2 2 2 3 3" xfId="7930"/>
    <cellStyle name="常规 8 2 4 6 2" xfId="7931"/>
    <cellStyle name="常规 4 2 5 3 3 4" xfId="7932"/>
    <cellStyle name="常规 2 3 4 5" xfId="7933"/>
    <cellStyle name="常规 13 2 3 4 3 4 2" xfId="7934"/>
    <cellStyle name="常规 2 3 4 4 3 2" xfId="7935"/>
    <cellStyle name="常规 3 2 4 2 2 3" xfId="7936"/>
    <cellStyle name="常规 6 3 3 3 5" xfId="7937"/>
    <cellStyle name="常规 49 2 5" xfId="7938"/>
    <cellStyle name="常规 54 2 5" xfId="7939"/>
    <cellStyle name="常规 4 9 2 3 2" xfId="7940"/>
    <cellStyle name="常规 13 5 4 2 3" xfId="7941"/>
    <cellStyle name="常规 8 2 10" xfId="7942"/>
    <cellStyle name="常规 5 2 3 7 4 2" xfId="7943"/>
    <cellStyle name="常规 4 2 5 3 3 3" xfId="7944"/>
    <cellStyle name="常规 2 3 4 4" xfId="7945"/>
    <cellStyle name="常规 4 4 3 7 2" xfId="7946"/>
    <cellStyle name="常规 3 2 2 4 3 3" xfId="7947"/>
    <cellStyle name="常规 7 2 2 3 4 2 6" xfId="7948"/>
    <cellStyle name="常规 2 3 4 3 4 2" xfId="7949"/>
    <cellStyle name="常规 13 2 3 4 2 4" xfId="7950"/>
    <cellStyle name="常规 2 3 4 3 3" xfId="7951"/>
    <cellStyle name="常规 5 2 3 7 2" xfId="7952"/>
    <cellStyle name="常规 8 3 6 2 4" xfId="7953"/>
    <cellStyle name="常规 4 2 3 2 8" xfId="7954"/>
    <cellStyle name="常规 2 3 4 2 3 3 2" xfId="7955"/>
    <cellStyle name="常规 2 3 4 2 3 2" xfId="7956"/>
    <cellStyle name="常规 2 3 4 2 2 2" xfId="7957"/>
    <cellStyle name="常规 2 3 6 3 3" xfId="7958"/>
    <cellStyle name="常规 13 2 3 6 2 4" xfId="7959"/>
    <cellStyle name="常规 3 2 2 3 2 2 5" xfId="7960"/>
    <cellStyle name="常规 4 2 5 3 2 5" xfId="7961"/>
    <cellStyle name="常规 2 2 5 4 3 4 2" xfId="7962"/>
    <cellStyle name="常规 2 3 3 6" xfId="7963"/>
    <cellStyle name="常规 4 2 5 3 2 4" xfId="7964"/>
    <cellStyle name="常规 2 3 3 5" xfId="7965"/>
    <cellStyle name="常规 7 4 5 6" xfId="7966"/>
    <cellStyle name="常规 9 2 5 5 3 3" xfId="7967"/>
    <cellStyle name="常规 3 2 10" xfId="7968"/>
    <cellStyle name="常规 5 2 2 7 4 2" xfId="7969"/>
    <cellStyle name="常规 4 2 5 3 2 3 3 2" xfId="7970"/>
    <cellStyle name="常规 13 2 7 6" xfId="7971"/>
    <cellStyle name="常规 3 2 3 2 2 3" xfId="7972"/>
    <cellStyle name="常规 13 2 3 3 3 4 2" xfId="7973"/>
    <cellStyle name="常规 2 3 3 4 3 2" xfId="7974"/>
    <cellStyle name="常规 3 5 3 2 6 2" xfId="7975"/>
    <cellStyle name="常规 4 2 5 3 2 3 3" xfId="7976"/>
    <cellStyle name="常规 9 5 5 4" xfId="7977"/>
    <cellStyle name="常规 13 2 3 3 3 4" xfId="7978"/>
    <cellStyle name="常规 2 3 3 4 3" xfId="7979"/>
    <cellStyle name="常规 4 2 5 3 2 2 3" xfId="7980"/>
    <cellStyle name="常规 3 5 9" xfId="7981"/>
    <cellStyle name="常规 8 2 4 3 2 2 4 2" xfId="7982"/>
    <cellStyle name="常规 3 5 8" xfId="7983"/>
    <cellStyle name="常规 4 2 5 3 2 2 2" xfId="7984"/>
    <cellStyle name="常规 2 3 3 3" xfId="7985"/>
    <cellStyle name="常规 8 2 4 3 2 2 4" xfId="7986"/>
    <cellStyle name="常规 27 3 2 4 3 2" xfId="7987"/>
    <cellStyle name="常规 4 2 5 3 2 2" xfId="7988"/>
    <cellStyle name="常规 27 2 5 5" xfId="7989"/>
    <cellStyle name="常规 9 5 3 4 2" xfId="7990"/>
    <cellStyle name="常规 2 3 3 2 3 2" xfId="7991"/>
    <cellStyle name="常规 2 6 2 2 4" xfId="7992"/>
    <cellStyle name="常规 7 4 5 3 3 2" xfId="7993"/>
    <cellStyle name="常规 9 5 3 3 2" xfId="7994"/>
    <cellStyle name="常规 2 3 3 2 2 2" xfId="7995"/>
    <cellStyle name="常规 27 2 4 5" xfId="7996"/>
    <cellStyle name="常规 12 2 4 4 4 3 2" xfId="7997"/>
    <cellStyle name="常规 2 3 2 6 4 2" xfId="7998"/>
    <cellStyle name="常规 13 2 2 3 3 2 2 4 2" xfId="7999"/>
    <cellStyle name="常规 2 2 2 3 5 2 2" xfId="8000"/>
    <cellStyle name="常规 12 2 7 4" xfId="8001"/>
    <cellStyle name="常规 6 2 5 2 3 3" xfId="8002"/>
    <cellStyle name="常规 4 2 3 2 3 7" xfId="8003"/>
    <cellStyle name="常规 12 2 2 3 4 3 2" xfId="8004"/>
    <cellStyle name="常规 10 4 2 3 2" xfId="8005"/>
    <cellStyle name="常规 4 2 2 2 3 2 4" xfId="8006"/>
    <cellStyle name="常规 8 2 2 5 3 2" xfId="8007"/>
    <cellStyle name="常规 6 2 3 3 2 2 4" xfId="8008"/>
    <cellStyle name="常规 2 2 2 2 2 2 3" xfId="8009"/>
    <cellStyle name="常规 6 2 7 2 2 4" xfId="8010"/>
    <cellStyle name="常规 13 2 3 2 4 3 2" xfId="8011"/>
    <cellStyle name="常规 2 3 2 5 2 2" xfId="8012"/>
    <cellStyle name="常规 13 5 6 2" xfId="8013"/>
    <cellStyle name="常规 13 5 6" xfId="8014"/>
    <cellStyle name="常规 7 2 2 4 4 3 2" xfId="8015"/>
    <cellStyle name="常规 43 2 2 3 2" xfId="8016"/>
    <cellStyle name="常规 2 3 2 4 4 2" xfId="8017"/>
    <cellStyle name="常规 12 2 8 6" xfId="8018"/>
    <cellStyle name="常规 10 2 3 8 3 2" xfId="8019"/>
    <cellStyle name="常规 3 2 2 2 3 3" xfId="8020"/>
    <cellStyle name="常规 5 2 2 3 5 6 2" xfId="8021"/>
    <cellStyle name="常规 12 2 7 6" xfId="8022"/>
    <cellStyle name="常规 3 2 2 2 2 3" xfId="8023"/>
    <cellStyle name="常规 13 2 3 2 3 4 2" xfId="8024"/>
    <cellStyle name="常规 2 3 2 4 3 2" xfId="8025"/>
    <cellStyle name="常规 13 4 7 2" xfId="8026"/>
    <cellStyle name="常规 11 2 5 4 4 3" xfId="8027"/>
    <cellStyle name="常规 9 5 2 2 2 4" xfId="8028"/>
    <cellStyle name="常规 2 2 4 2 2 2" xfId="8029"/>
    <cellStyle name="常规 5 2 2 3 5 6" xfId="8030"/>
    <cellStyle name="常规 3 2 4 4 3" xfId="8031"/>
    <cellStyle name="常规 8 3 2 3 2 3 3" xfId="8032"/>
    <cellStyle name="常规 13 3 2 4 3 4" xfId="8033"/>
    <cellStyle name="常规 43 2 2 2 3 2" xfId="8034"/>
    <cellStyle name="常规 2 2 2 4 2 3 3 2" xfId="8035"/>
    <cellStyle name="百分比 2 5 3 4 2" xfId="8036"/>
    <cellStyle name="常规 43 2 2 2 2" xfId="8037"/>
    <cellStyle name="常规 2 3 2 3 4 3" xfId="8038"/>
    <cellStyle name="常规 7 2 2 6 2 3" xfId="8039"/>
    <cellStyle name="常规 2 2 3 5 2 2 4 2" xfId="8040"/>
    <cellStyle name="常规 2 3 2 3 4 2" xfId="8041"/>
    <cellStyle name="常规 11 3 2 7 3" xfId="8042"/>
    <cellStyle name="常规 33 3" xfId="8043"/>
    <cellStyle name="常规 28 3" xfId="8044"/>
    <cellStyle name="常规 13 3 8 2" xfId="8045"/>
    <cellStyle name="常规 7 2 4 3 4 3" xfId="8046"/>
    <cellStyle name="常规 5 2 2 3 4 7" xfId="8047"/>
    <cellStyle name="常规 8 3 2 5 5" xfId="8048"/>
    <cellStyle name="常规 4 5 3 7" xfId="8049"/>
    <cellStyle name="常规 2 2 7 2 5" xfId="8050"/>
    <cellStyle name="常规 9 2 3 2 4 4 3" xfId="8051"/>
    <cellStyle name="常规 7 3 4 2 2 2" xfId="8052"/>
    <cellStyle name="常规 5 3 2 2 2 6" xfId="8053"/>
    <cellStyle name="常规 13 3 4 4" xfId="8054"/>
    <cellStyle name="常规 11 3 2 3 5" xfId="8055"/>
    <cellStyle name="常规 2 2 2 2 4 4 3" xfId="8056"/>
    <cellStyle name="常规 12 4 3 2 3 2" xfId="8057"/>
    <cellStyle name="常规 11 2 3 2 3 3 2" xfId="8058"/>
    <cellStyle name="常规 5 3 5 2 6" xfId="8059"/>
    <cellStyle name="常规 5 2 3 2 4 2 5" xfId="8060"/>
    <cellStyle name="常规 27 7 4" xfId="8061"/>
    <cellStyle name="常规 11 2 5 4 2 4" xfId="8062"/>
    <cellStyle name="常规 7 4 3 2 2 4" xfId="8063"/>
    <cellStyle name="常规 13 3 6 3 2" xfId="8064"/>
    <cellStyle name="常规 2 3 2 3 2 3 2" xfId="8065"/>
    <cellStyle name="常规 27 6 6 2" xfId="8066"/>
    <cellStyle name="常规 2 2 9 7" xfId="8067"/>
    <cellStyle name="常规 8 4 5 6 2" xfId="8068"/>
    <cellStyle name="常规 2 3 2 3 2 2 4 2" xfId="8069"/>
    <cellStyle name="常规 13 3 6 2 4 2" xfId="8070"/>
    <cellStyle name="常规 11 3 2 5 3 3" xfId="8071"/>
    <cellStyle name="常规 13 3 6 2 3" xfId="8072"/>
    <cellStyle name="常规 2 3 2 3 2 2 3" xfId="8073"/>
    <cellStyle name="常规 11 3 2 5 3 2" xfId="8074"/>
    <cellStyle name="常规 31 3 2" xfId="8075"/>
    <cellStyle name="常规 26 3 2" xfId="8076"/>
    <cellStyle name="常规 13 3 6 2 2" xfId="8077"/>
    <cellStyle name="常规 9 4 2 9" xfId="8078"/>
    <cellStyle name="常规 13 2 7 3 4" xfId="8079"/>
    <cellStyle name="常规 2 3 2 3 2 2 2" xfId="8080"/>
    <cellStyle name="常规 13 2 3 2 2 3 2" xfId="8081"/>
    <cellStyle name="常规 9 4 4 3 2" xfId="8082"/>
    <cellStyle name="常规 2 3 2 3 2 2" xfId="8083"/>
    <cellStyle name="常规 26 3" xfId="8084"/>
    <cellStyle name="常规 31 3" xfId="8085"/>
    <cellStyle name="常规 11 3 2 5 3" xfId="8086"/>
    <cellStyle name="常规 13 3 6 2" xfId="8087"/>
    <cellStyle name="常规 8 3 2 2 3 4" xfId="8088"/>
    <cellStyle name="常规 8 2 3 6" xfId="8089"/>
    <cellStyle name="百分比 2 2 3 5" xfId="8090"/>
    <cellStyle name="常规 12 2 2 2 4 2 3 2" xfId="8091"/>
    <cellStyle name="常规 2 5 8" xfId="8092"/>
    <cellStyle name="常规 2 2 5 2 3 4" xfId="8093"/>
    <cellStyle name="常规 2 7 6" xfId="8094"/>
    <cellStyle name="常规 5 2 2 3 3 7 2" xfId="8095"/>
    <cellStyle name="常规 7 2 4 3 3 2" xfId="8096"/>
    <cellStyle name="常规 5 2 2 3 3 6" xfId="8097"/>
    <cellStyle name="常规 13 2 7" xfId="8098"/>
    <cellStyle name="常规 7 4 4 3 3" xfId="8099"/>
    <cellStyle name="常规 11 2 4 4 2 4" xfId="8100"/>
    <cellStyle name="常规 7 2 7 2 2 3" xfId="8101"/>
    <cellStyle name="常规 2 3 2 2 2 2 2" xfId="8102"/>
    <cellStyle name="常规 13 2 6 2 2" xfId="8103"/>
    <cellStyle name="常规 13 2 6" xfId="8104"/>
    <cellStyle name="常规 8 2 3 2 7 3 2" xfId="8105"/>
    <cellStyle name="常规 9 4 3 3" xfId="8106"/>
    <cellStyle name="常规 2 3 2 2 2" xfId="8107"/>
    <cellStyle name="常规 7 4 4 3 2" xfId="8108"/>
    <cellStyle name="常规 5 5 3 7" xfId="8109"/>
    <cellStyle name="常规 5 2 2 3 3 5" xfId="8110"/>
    <cellStyle name="常规 2 4 8" xfId="8111"/>
    <cellStyle name="百分比 2 2 2 5" xfId="8112"/>
    <cellStyle name="常规 11 2 2 3 4 4 2" xfId="8113"/>
    <cellStyle name="常规 12 3 4 3 4 2" xfId="8114"/>
    <cellStyle name="常规 12 2 2 2 4 2 2 2" xfId="8115"/>
    <cellStyle name="常规 7 4 3 2 3 2" xfId="8116"/>
    <cellStyle name="常规 3 2 2 2 3 4 3 2" xfId="8117"/>
    <cellStyle name="常规 8 2 3 2 7 3" xfId="8118"/>
    <cellStyle name="常规 2 3 2 2" xfId="8119"/>
    <cellStyle name="常规 3 2 2 2 4 5" xfId="8120"/>
    <cellStyle name="常规 7 4 4 3" xfId="8121"/>
    <cellStyle name="常规 11 2 4 4 4 3 2" xfId="8122"/>
    <cellStyle name="常规 12 5 5 3 3 2" xfId="8123"/>
    <cellStyle name="常规 2 3 10" xfId="8124"/>
    <cellStyle name="常规 6 2 2 2 6 4" xfId="8125"/>
    <cellStyle name="常规 2 2 9 7 2" xfId="8126"/>
    <cellStyle name="常规 7 2 4 6 2" xfId="8127"/>
    <cellStyle name="常规 5 2 2 6 3 3" xfId="8128"/>
    <cellStyle name="常规 13 2 5 3 2 6" xfId="8129"/>
    <cellStyle name="常规 3 2 2 3 3 2 3 3" xfId="8130"/>
    <cellStyle name="百分比 2 2 2 2 6 2" xfId="8131"/>
    <cellStyle name="常规 2 2 9 2 2 4 2" xfId="8132"/>
    <cellStyle name="常规 8 2 2 3 3 4 3 2" xfId="8133"/>
    <cellStyle name="常规 2 2 9 2 2 4" xfId="8134"/>
    <cellStyle name="百分比 2 2 2 2 6" xfId="8135"/>
    <cellStyle name="百分比 2 2 2 2 4" xfId="8136"/>
    <cellStyle name="常规 2 2 2 3 3 2 6" xfId="8137"/>
    <cellStyle name="常规 8 2 2 5 2 2" xfId="8138"/>
    <cellStyle name="常规 5 3 2 4 2 3 2" xfId="8139"/>
    <cellStyle name="常规 12 2 2 2 3 4 3 2" xfId="8140"/>
    <cellStyle name="常规 9 4 4 2 6" xfId="8141"/>
    <cellStyle name="常规 7 2 2 3 2 4 3 2" xfId="8142"/>
    <cellStyle name="常规 13 2 3 2 2 2 6" xfId="8143"/>
    <cellStyle name="常规 10 2 3 2 2 2 3 3 2" xfId="8144"/>
    <cellStyle name="常规 2 2 8 2 2" xfId="8145"/>
    <cellStyle name="常规 5 3 2 3 2 3" xfId="8146"/>
    <cellStyle name="常规 12 3 2 5 5" xfId="8147"/>
    <cellStyle name="常规 12 2 2 2 2 4 3" xfId="8148"/>
    <cellStyle name="常规 12 2 3 2 3 2 3 3" xfId="8149"/>
    <cellStyle name="常规 13 2 4 4 7" xfId="8150"/>
    <cellStyle name="常规 11 2 4 2 5" xfId="8151"/>
    <cellStyle name="常规 12 5 3 4" xfId="8152"/>
    <cellStyle name="常规 6 2 8 2 4 2" xfId="8153"/>
    <cellStyle name="常规 4 2 4 5 2 4 2" xfId="8154"/>
    <cellStyle name="常规 9 2 2 3 2 2 2 4 2" xfId="8155"/>
    <cellStyle name="常规 4 3 2 4 2 6" xfId="8156"/>
    <cellStyle name="常规 55 3 2 2" xfId="8157"/>
    <cellStyle name="常规 2 2 7 2 6 2" xfId="8158"/>
    <cellStyle name="常规 5 3 2 2 2 5" xfId="8159"/>
    <cellStyle name="常规 9 2 3 2 4 4 2" xfId="8160"/>
    <cellStyle name="常规 9 3 2 2 2 3 3" xfId="8161"/>
    <cellStyle name="常规 2 2 7 2 3 3" xfId="8162"/>
    <cellStyle name="常规 2 2 7 2 3 2" xfId="8163"/>
    <cellStyle name="常规 5 3 2 2 2 4" xfId="8164"/>
    <cellStyle name="百分比 2 2 4 2 3 3 2" xfId="8165"/>
    <cellStyle name="常规 9 2 2 3 6" xfId="8166"/>
    <cellStyle name="常规 9 2 10" xfId="8167"/>
    <cellStyle name="常规 2 2 7 2 2 4" xfId="8168"/>
    <cellStyle name="常规 12 3 2 2 4" xfId="8169"/>
    <cellStyle name="常规 2 2 3 2 4 3 2" xfId="8170"/>
    <cellStyle name="常规 7 2 7 2 2 4" xfId="8171"/>
    <cellStyle name="常规 9 2 3 2 4 2 2" xfId="8172"/>
    <cellStyle name="常规 2 3 2 2 2 2 3" xfId="8173"/>
    <cellStyle name="常规 13 2 6 2 3" xfId="8174"/>
    <cellStyle name="常规 13 2 6 2 3 3 2" xfId="8175"/>
    <cellStyle name="常规 5 3 5 4 3" xfId="8176"/>
    <cellStyle name="常规 5 3 2 2 2 3 3" xfId="8177"/>
    <cellStyle name="常规 5 2 3 2 4 4 2" xfId="8178"/>
    <cellStyle name="常规 2 2 7 2 2 3" xfId="8179"/>
    <cellStyle name="常规 8 2 3 2 4 6" xfId="8180"/>
    <cellStyle name="常规 27 3 3 2 2 3" xfId="8181"/>
    <cellStyle name="常规 8 2 4 5" xfId="8182"/>
    <cellStyle name="常规 13 2 2 4 2 2 2" xfId="8183"/>
    <cellStyle name="常规 12 2 2 5 3 4" xfId="8184"/>
    <cellStyle name="常规 5 3 5 4 2" xfId="8185"/>
    <cellStyle name="常规 5 3 2 2 2 3 2" xfId="8186"/>
    <cellStyle name="常规 2 2 7 2 2 2" xfId="8187"/>
    <cellStyle name="常规 3 7 2 6 2" xfId="8188"/>
    <cellStyle name="常规 27 3 5 3" xfId="8189"/>
    <cellStyle name="常规 7 2 2 3 4 3 4 2" xfId="8190"/>
    <cellStyle name="常规 12 2 3 2 3 2 3 2" xfId="8191"/>
    <cellStyle name="常规 13 2 4 4 6" xfId="8192"/>
    <cellStyle name="常规 2 5 7 3 2" xfId="8193"/>
    <cellStyle name="常规 11 2 4 2 4" xfId="8194"/>
    <cellStyle name="常规 12 5 3 3" xfId="8195"/>
    <cellStyle name="常规 2 2 7" xfId="8196"/>
    <cellStyle name="常规 13 2 4 4 5" xfId="8197"/>
    <cellStyle name="常规 11 2 4 2 3" xfId="8198"/>
    <cellStyle name="常规 12 5 3 2" xfId="8199"/>
    <cellStyle name="常规 22 3" xfId="8200"/>
    <cellStyle name="百分比 4 7" xfId="8201"/>
    <cellStyle name="常规 13 3 2 2" xfId="8202"/>
    <cellStyle name="常规 4 2 5 4 2 6" xfId="8203"/>
    <cellStyle name="常规 3 2 2 3 4 2 3 3 2" xfId="8204"/>
    <cellStyle name="常规 7 3 2 4 2 3 3" xfId="8205"/>
    <cellStyle name="常规 8 2 5 5 2" xfId="8206"/>
    <cellStyle name="常规 27 3 3 2 3 3 2" xfId="8207"/>
    <cellStyle name="常规 27 2 2 3 2 3" xfId="8208"/>
    <cellStyle name="常规 2 4 3 7" xfId="8209"/>
    <cellStyle name="常规 10 2 2 4 2 5" xfId="8210"/>
    <cellStyle name="常规 2 2 5 4 4 3" xfId="8211"/>
    <cellStyle name="常规 7 3 2 4 2 2" xfId="8212"/>
    <cellStyle name="常规 5 2 2 5 7 2" xfId="8213"/>
    <cellStyle name="常规 4 6 8" xfId="8214"/>
    <cellStyle name="常规 6 2 3 4 2 2 4" xfId="8215"/>
    <cellStyle name="常规 8 2 3 5 3 2" xfId="8216"/>
    <cellStyle name="常规 5 3 2 5 2 4 2" xfId="8217"/>
    <cellStyle name="常规 13 2 3 4 3 3" xfId="8218"/>
    <cellStyle name="常规 2 3 4 4 2" xfId="8219"/>
    <cellStyle name="常规 3 2 3 2 2 2 2 4 2" xfId="8220"/>
    <cellStyle name="常规 2 2 3 2 2 3 4" xfId="8221"/>
    <cellStyle name="常规 4 6 7" xfId="8222"/>
    <cellStyle name="常规 10 3 4 2 4" xfId="8223"/>
    <cellStyle name="常规 4 6 5 3" xfId="8224"/>
    <cellStyle name="常规 2 2 5 4 2 3 3" xfId="8225"/>
    <cellStyle name="常规 2 2 5 4 2 3 2" xfId="8226"/>
    <cellStyle name="常规 10 3 4 2 3" xfId="8227"/>
    <cellStyle name="常规 4 6 5 2" xfId="8228"/>
    <cellStyle name="常规 2 2 5 4 2 2 4" xfId="8229"/>
    <cellStyle name="常规 4 6 4 4" xfId="8230"/>
    <cellStyle name="常规 4 6 4 3" xfId="8231"/>
    <cellStyle name="常规 8 2 2 3 2 7 2" xfId="8232"/>
    <cellStyle name="常规 2 2 5 4 2 2 3" xfId="8233"/>
    <cellStyle name="常规 9 2 3 2" xfId="8234"/>
    <cellStyle name="常规 9 3 2 2 2 2" xfId="8235"/>
    <cellStyle name="常规 12 2 2 2 2 5" xfId="8236"/>
    <cellStyle name="常规 2 2 3 2 4 7" xfId="8237"/>
    <cellStyle name="常规 4 2 5 2 4 3" xfId="8238"/>
    <cellStyle name="常规 3 2 2 3 2" xfId="8239"/>
    <cellStyle name="常规 13 3 2 2 2 3" xfId="8240"/>
    <cellStyle name="常规 2 11 2 2" xfId="8241"/>
    <cellStyle name="常规 2 3 2 4 4 3 2" xfId="8242"/>
    <cellStyle name="常规 7 4 3 2 2" xfId="8243"/>
    <cellStyle name="常规 3 2 2 2 3 4 2" xfId="8244"/>
    <cellStyle name="常规 11 2 2 2 2 6 2" xfId="8245"/>
    <cellStyle name="常规 13 2 4 2 2 2 2" xfId="8246"/>
    <cellStyle name="常规 2 2 3 2 5 2 4 2" xfId="8247"/>
    <cellStyle name="常规 2 2 5 3 3 3" xfId="8248"/>
    <cellStyle name="常规 2 2 5 3 3 2" xfId="8249"/>
    <cellStyle name="常规 10 2 2 3 3 2 2 3" xfId="8250"/>
    <cellStyle name="常规 3 7 4" xfId="8251"/>
    <cellStyle name="常规 3 6 8" xfId="8252"/>
    <cellStyle name="常规 4 2 5 3 2 3 2" xfId="8253"/>
    <cellStyle name="常规 10 2 2 2 2 2 2 2" xfId="8254"/>
    <cellStyle name="常规 2 2 5 3 2 5" xfId="8255"/>
    <cellStyle name="常规 3 6 7" xfId="8256"/>
    <cellStyle name="常规 2 2 5 3 2 4" xfId="8257"/>
    <cellStyle name="常规 3 6 6" xfId="8258"/>
    <cellStyle name="常规 2 2 5 3" xfId="8259"/>
    <cellStyle name="常规 7 3 7 4" xfId="8260"/>
    <cellStyle name="常规 4 4 2 2 4" xfId="8261"/>
    <cellStyle name="常规 9 5 4 3 4" xfId="8262"/>
    <cellStyle name="常规 6 2 2 3 3 4 2" xfId="8263"/>
    <cellStyle name="常规 2 2 5 2 3 3" xfId="8264"/>
    <cellStyle name="常规 2 7 5" xfId="8265"/>
    <cellStyle name="常规 5 2 5 4 3 4" xfId="8266"/>
    <cellStyle name="常规 2 2 4 2 5" xfId="8267"/>
    <cellStyle name="常规 2 2 5 2 3 2" xfId="8268"/>
    <cellStyle name="常规 8 7 3 4 2" xfId="8269"/>
    <cellStyle name="常规 7 2 2 7" xfId="8270"/>
    <cellStyle name="常规 4 4 2 2 3 3 2" xfId="8271"/>
    <cellStyle name="常规 2 7 4" xfId="8272"/>
    <cellStyle name="常规 5 2 5 4 3 3" xfId="8273"/>
    <cellStyle name="常规 2 2 4 2 4" xfId="8274"/>
    <cellStyle name="常规 2 2 5 2 2 5" xfId="8275"/>
    <cellStyle name="常规 2 6 7" xfId="8276"/>
    <cellStyle name="常规 2 2 5 2 2 4" xfId="8277"/>
    <cellStyle name="常规 2 6 6" xfId="8278"/>
    <cellStyle name="百分比 2 3 4 7 2" xfId="8279"/>
    <cellStyle name="常规 2 6 5 3" xfId="8280"/>
    <cellStyle name="常规 2 2 5 2 2 3 3" xfId="8281"/>
    <cellStyle name="常规 9 5 7 2" xfId="8282"/>
    <cellStyle name="常规 12 2 4 4 6" xfId="8283"/>
    <cellStyle name="常规 2 6 5 2" xfId="8284"/>
    <cellStyle name="常规 2 2 5 2 2 3 2" xfId="8285"/>
    <cellStyle name="常规 2 2 5 2 2 3" xfId="8286"/>
    <cellStyle name="常规 2 2 5 2 2 2 4" xfId="8287"/>
    <cellStyle name="常规 2 6 4 4" xfId="8288"/>
    <cellStyle name="常规 2 2 5 2 2 2 3" xfId="8289"/>
    <cellStyle name="常规 2 6 4 3" xfId="8290"/>
    <cellStyle name="常规 8 2 2 3 2 2 3 2" xfId="8291"/>
    <cellStyle name="常规 13 2 3 3 2 2 4" xfId="8292"/>
    <cellStyle name="常规 9 5 4 2 4" xfId="8293"/>
    <cellStyle name="常规 4 4 2 2 3 2" xfId="8294"/>
    <cellStyle name="常规 6 2 2 3 3 3 2" xfId="8295"/>
    <cellStyle name="常规 6 2 2 3 2 2 3 3" xfId="8296"/>
    <cellStyle name="常规 6 6 5 4 2" xfId="8297"/>
    <cellStyle name="常规 7 3 7 3" xfId="8298"/>
    <cellStyle name="常规 2 2 5 2" xfId="8299"/>
    <cellStyle name="常规 5 2 11" xfId="8300"/>
    <cellStyle name="常规 6 4 3 4 3 2" xfId="8301"/>
    <cellStyle name="常规 5 2 3 2 3 2 3 2" xfId="8302"/>
    <cellStyle name="常规 2 2 4 6" xfId="8303"/>
    <cellStyle name="百分比 2 2 2 6 2" xfId="8304"/>
    <cellStyle name="常规 11 2 2 3 4 4 3 2" xfId="8305"/>
    <cellStyle name="常规 8 3 4 2 2" xfId="8306"/>
    <cellStyle name="常规 2 2 4 5 6" xfId="8307"/>
    <cellStyle name="常规 12 5 2 4" xfId="8308"/>
    <cellStyle name="常规 7 4 4 2 5" xfId="8309"/>
    <cellStyle name="常规 2 2 4 3 3 4 2" xfId="8310"/>
    <cellStyle name="常规 12 5 2 4 3" xfId="8311"/>
    <cellStyle name="常规 2 2 4 3 2 3 3 2" xfId="8312"/>
    <cellStyle name="常规 9 3 2 6 4" xfId="8313"/>
    <cellStyle name="常规 2 6 3 2 3" xfId="8314"/>
    <cellStyle name="常规 2 2 4 3 2 3 3" xfId="8315"/>
    <cellStyle name="常规 2 2 2 2 2 5 3 4" xfId="8316"/>
    <cellStyle name="常规 8 2 3 9" xfId="8317"/>
    <cellStyle name="常规 3 2 7 2 2 2" xfId="8318"/>
    <cellStyle name="常规 2 2 4 3 2 2 4" xfId="8319"/>
    <cellStyle name="常规 12 2 2 2 4 2 2 4" xfId="8320"/>
    <cellStyle name="常规 2 2 4 3" xfId="8321"/>
    <cellStyle name="常规 7 3 6 4" xfId="8322"/>
    <cellStyle name="常规 2 2 2 2 11" xfId="8323"/>
    <cellStyle name="常规 4 6 2 2 3 3 2" xfId="8324"/>
    <cellStyle name="常规 7 2 7 2 4" xfId="8325"/>
    <cellStyle name="常规 13 3 2 2 4" xfId="8326"/>
    <cellStyle name="常规 2 2 4 2 4 3 2" xfId="8327"/>
    <cellStyle name="常规 2 2 4 2 3 3" xfId="8328"/>
    <cellStyle name="常规 6 2 3 2 4 2 4" xfId="8329"/>
    <cellStyle name="常规 4 2 2 3 4 2 2 4 2" xfId="8330"/>
    <cellStyle name="常规 7 4 4 2 2" xfId="8331"/>
    <cellStyle name="常规 3 2 2 2 4 4 2" xfId="8332"/>
    <cellStyle name="常规 2 2 4 2 2 4" xfId="8333"/>
    <cellStyle name="常规 11 5 4 2 2 2" xfId="8334"/>
    <cellStyle name="常规 27 2 2 5 3" xfId="8335"/>
    <cellStyle name="常规 3 10 2 3 3" xfId="8336"/>
    <cellStyle name="常规 27 2 2 4 3" xfId="8337"/>
    <cellStyle name="百分比 2 6 4" xfId="8338"/>
    <cellStyle name="常规 2 2 4 2 2 2 2" xfId="8339"/>
    <cellStyle name="常规 7 2 2 8" xfId="8340"/>
    <cellStyle name="常规 7 3 6 3" xfId="8341"/>
    <cellStyle name="常规 6 3 4 2 3" xfId="8342"/>
    <cellStyle name="常规 4 2 5 4" xfId="8343"/>
    <cellStyle name="常规 5 2 3 2 3 2 2 2" xfId="8344"/>
    <cellStyle name="常规 5 3 4 2 3 2" xfId="8345"/>
    <cellStyle name="常规 2 2 4" xfId="8346"/>
    <cellStyle name="常规 10 5 4 2 4" xfId="8347"/>
    <cellStyle name="常规 6 6 5 3" xfId="8348"/>
    <cellStyle name="常规 2 2 3 9" xfId="8349"/>
    <cellStyle name="常规 8 2 4 3 4" xfId="8350"/>
    <cellStyle name="常规 12 5 2 2 4" xfId="8351"/>
    <cellStyle name="常规 2 2 3 4 4 3 2" xfId="8352"/>
    <cellStyle name="常规 2 2 3 7 2 6 2" xfId="8353"/>
    <cellStyle name="常规 9 2 5 4 3 3" xfId="8354"/>
    <cellStyle name="常规 2 2 3 5" xfId="8355"/>
    <cellStyle name="常规 7 3 5 6" xfId="8356"/>
    <cellStyle name="常规 2 2 3 3" xfId="8357"/>
    <cellStyle name="常规 7 3 5 4" xfId="8358"/>
    <cellStyle name="常规 27 3 2 3 3 2" xfId="8359"/>
    <cellStyle name="常规 2 2 3 2 2 6" xfId="8360"/>
    <cellStyle name="常规 7 2 2 2 3 3 4 2" xfId="8361"/>
    <cellStyle name="常规 4 2 5 2 2 2" xfId="8362"/>
    <cellStyle name="常规 12 2 2 2 3 2" xfId="8363"/>
    <cellStyle name="常规 3 2 5 2 6" xfId="8364"/>
    <cellStyle name="常规 2 2 3 2 5 4" xfId="8365"/>
    <cellStyle name="常规 12 3 3 2 5" xfId="8366"/>
    <cellStyle name="常规 11 2 2 2 3 5" xfId="8367"/>
    <cellStyle name="常规 2 2 3 2 5 3 3" xfId="8368"/>
    <cellStyle name="常规 27 2 2 6" xfId="8369"/>
    <cellStyle name="常规 3 10 2 5" xfId="8370"/>
    <cellStyle name="常规 7 2 4 2 2 2" xfId="8371"/>
    <cellStyle name="常规 5 2 2 2 2 6" xfId="8372"/>
    <cellStyle name="常规 12 2 2 5 2 6" xfId="8373"/>
    <cellStyle name="常规 5 2 4 2 2 2 4" xfId="8374"/>
    <cellStyle name="常规 5 2 5 3 3 4" xfId="8375"/>
    <cellStyle name="常规 8 5 3 6" xfId="8376"/>
    <cellStyle name="常规 2 2 3 2 5" xfId="8377"/>
    <cellStyle name="常规 9 3 2 4 4 3" xfId="8378"/>
    <cellStyle name="常规 9 3 2 3 6" xfId="8379"/>
    <cellStyle name="常规 12 2 2 2 2 3" xfId="8380"/>
    <cellStyle name="常规 2 2 3 2 4 5" xfId="8381"/>
    <cellStyle name="常规 12 2 2 2 2 2 2" xfId="8382"/>
    <cellStyle name="常规 12 3 2 3 4" xfId="8383"/>
    <cellStyle name="常规 2 2 3 2 4 4 2" xfId="8384"/>
    <cellStyle name="常规 2 2 4 4 3 4" xfId="8385"/>
    <cellStyle name="常规 3 4 3 2 2 4" xfId="8386"/>
    <cellStyle name="百分比 2 2 3 2 3 2" xfId="8387"/>
    <cellStyle name="常规 10 2 5 2 5" xfId="8388"/>
    <cellStyle name="常规 3 14 3" xfId="8389"/>
    <cellStyle name="常规 7 2 5 3 7 2" xfId="8390"/>
    <cellStyle name="常规 11 4 5 3" xfId="8391"/>
    <cellStyle name="常规 13 3 2 6 3" xfId="8392"/>
    <cellStyle name="常规 12 3 4 4" xfId="8393"/>
    <cellStyle name="常规 11 2 2 3 5" xfId="8394"/>
    <cellStyle name="常规 13 5 4 2" xfId="8395"/>
    <cellStyle name="常规 11 3 4 3 3" xfId="8396"/>
    <cellStyle name="常规 12 2 11" xfId="8397"/>
    <cellStyle name="百分比 2 3 2 3 2" xfId="8398"/>
    <cellStyle name="常规 7 2 3 3 6" xfId="8399"/>
    <cellStyle name="常规 2 3 4 3 4" xfId="8400"/>
    <cellStyle name="常规 13 2 3 4 2 5" xfId="8401"/>
    <cellStyle name="常规 11 2 4 2 2 2 4" xfId="8402"/>
    <cellStyle name="常规 10 2 2 5" xfId="8403"/>
    <cellStyle name="常规 6 2 4 3 2 5" xfId="8404"/>
    <cellStyle name="常规 46 4 3 2" xfId="8405"/>
    <cellStyle name="常规 51 4 3 2" xfId="8406"/>
    <cellStyle name="常规 12 3 4 3" xfId="8407"/>
    <cellStyle name="常规 11 2 2 3 4" xfId="8408"/>
    <cellStyle name="常规 12 2 2 3 4 2 2 4 2" xfId="8409"/>
    <cellStyle name="常规 10 2 3 4 2 2 2" xfId="8410"/>
    <cellStyle name="常规 11 2 3 5 2 6 2" xfId="8411"/>
    <cellStyle name="常规 2 2 2 3 2 3 4 2" xfId="8412"/>
    <cellStyle name="常规 13 2 2 2 4 3 4" xfId="8413"/>
    <cellStyle name="常规 2 2 2 5 2 4" xfId="8414"/>
    <cellStyle name="常规 11 2 2 2 2 2 2 4" xfId="8415"/>
    <cellStyle name="常规 11 4 2 2 2 4 2" xfId="8416"/>
    <cellStyle name="常规 10 2 2 3 2 3 4" xfId="8417"/>
    <cellStyle name="常规 7 2 2 2 7 2" xfId="8418"/>
    <cellStyle name="常规 2 3 2 4 3 4" xfId="8419"/>
    <cellStyle name="常规 8 2 3 4 2 2 3" xfId="8420"/>
    <cellStyle name="百分比 2 2 3 3 2" xfId="8421"/>
    <cellStyle name="常规 11 2 3 2 5 2 4" xfId="8422"/>
    <cellStyle name="常规 2 6 3 4 3 2" xfId="8423"/>
    <cellStyle name="常规 6 5 3 2 3 3 2" xfId="8424"/>
    <cellStyle name="常规 2 3 7 4 2" xfId="8425"/>
    <cellStyle name="常规 10 2 3 4 6" xfId="8426"/>
    <cellStyle name="常规 2 2 2 2 2 2 6" xfId="8427"/>
    <cellStyle name="常规 8 2 2 3 4 4 3" xfId="8428"/>
    <cellStyle name="百分比 2 2 3 4 3" xfId="8429"/>
    <cellStyle name="常规 2 2 2 3 4 3 3" xfId="8430"/>
    <cellStyle name="常规 11 4 2 2 5" xfId="8431"/>
    <cellStyle name="常规 12 8 5" xfId="8432"/>
    <cellStyle name="常规 13 2 2 3 3 2 3 3 2" xfId="8433"/>
    <cellStyle name="常规 4 5 4 4 3" xfId="8434"/>
    <cellStyle name="常规 10 2 5 5 4" xfId="8435"/>
    <cellStyle name="常规 7 2 5 3 2 5" xfId="8436"/>
    <cellStyle name="常规 40 2 2 2 2 2" xfId="8437"/>
    <cellStyle name="常规 3 9 2 3 3" xfId="8438"/>
    <cellStyle name="常规 10 2 2 2 3 3 3" xfId="8439"/>
    <cellStyle name="百分比 3 4 4 2" xfId="8440"/>
    <cellStyle name="常规 11 2 3 3 2 2 4" xfId="8441"/>
    <cellStyle name="常规 12 2 2 2 4 2 3 3" xfId="8442"/>
    <cellStyle name="百分比 2 2 3 6" xfId="8443"/>
    <cellStyle name="常规 7 2 2 3 3 7 2" xfId="8444"/>
    <cellStyle name="常规 9 5 4 2 3 3" xfId="8445"/>
    <cellStyle name="常规 7 2 2 2 2 2 3" xfId="8446"/>
    <cellStyle name="百分比 2 2 3 4 3 2" xfId="8447"/>
    <cellStyle name="常规 9 5 3 2 5" xfId="8448"/>
    <cellStyle name="百分比 3 2 2 4" xfId="8449"/>
    <cellStyle name="常规 27 2 2 3 2 3 3 2" xfId="8450"/>
    <cellStyle name="常规 10 5" xfId="8451"/>
    <cellStyle name="常规 6 2 4 6" xfId="8452"/>
    <cellStyle name="常规 7 5 2 2 3 3 2" xfId="8453"/>
    <cellStyle name="常规 6 2 3 5 2 5" xfId="8454"/>
    <cellStyle name="常规 10 2 5 2 2 3" xfId="8455"/>
    <cellStyle name="百分比 2 3 4 2 4" xfId="8456"/>
    <cellStyle name="常规 8 3 4 3" xfId="8457"/>
    <cellStyle name="常规 10 9 2" xfId="8458"/>
    <cellStyle name="常规 3 2 2 2" xfId="8459"/>
    <cellStyle name="常规 9 11 4" xfId="8460"/>
    <cellStyle name="常规 4 4 4 4" xfId="8461"/>
    <cellStyle name="百分比 3" xfId="8462"/>
    <cellStyle name="常规 6 3 2 2 3 2" xfId="8463"/>
    <cellStyle name="常规 12 2 5 4 2 3 2" xfId="8464"/>
    <cellStyle name="常规 3 6 3 5" xfId="8465"/>
    <cellStyle name="常规 9 2 3 3 2 2 2" xfId="8466"/>
    <cellStyle name="常规 13 2 5 3 5" xfId="8467"/>
    <cellStyle name="常规 2 2 3 7 2 5" xfId="8468"/>
    <cellStyle name="常规 10 2 2 3 3 7 2" xfId="8469"/>
    <cellStyle name="常规 2 2 2 3 2 2 3 3 2" xfId="8470"/>
    <cellStyle name="常规 4 3 7 3" xfId="8471"/>
    <cellStyle name="常规 56 3 2" xfId="8472"/>
    <cellStyle name="常规 61 3 2" xfId="8473"/>
    <cellStyle name="常规 6 3 5 4 2" xfId="8474"/>
    <cellStyle name="常规 11 2 3 2 4" xfId="8475"/>
    <cellStyle name="常规 12 4 3 3" xfId="8476"/>
    <cellStyle name="常规 13 2 3 4 6" xfId="8477"/>
    <cellStyle name="常规 12 2 3 5 7 2" xfId="8478"/>
    <cellStyle name="常规 8 2 5 7 2" xfId="8479"/>
    <cellStyle name="常规 13 2 4 4 2 6 2" xfId="8480"/>
    <cellStyle name="常规 5 3 6 2 4" xfId="8481"/>
    <cellStyle name="常规 11 2 3 2 3 2 2 4 2" xfId="8482"/>
    <cellStyle name="常规 9 2 5 9" xfId="8483"/>
    <cellStyle name="常规 13 2 5 6 4" xfId="8484"/>
    <cellStyle name="常规 12 3 2 3 2 3 3 2" xfId="8485"/>
    <cellStyle name="常规 9 2 8 3 3 2" xfId="8486"/>
    <cellStyle name="常规 4 3 4 2 2 4 2" xfId="8487"/>
    <cellStyle name="常规 8 3 2 4 4" xfId="8488"/>
    <cellStyle name="常规 10 7 3 4" xfId="8489"/>
    <cellStyle name="常规 13 2 3 2 3 2 3 3" xfId="8490"/>
    <cellStyle name="常规 9 4 3 3 4 2" xfId="8491"/>
    <cellStyle name="常规 2 2 2 3 8" xfId="8492"/>
    <cellStyle name="常规 11 2 2 5 2 2 4 2" xfId="8493"/>
    <cellStyle name="百分比 3 5 2 4 2" xfId="8494"/>
    <cellStyle name="常规 2 2 2 5 3 4" xfId="8495"/>
    <cellStyle name="常规 9 3 2 2 5" xfId="8496"/>
    <cellStyle name="常规 7 2 5 4 4 3 2" xfId="8497"/>
    <cellStyle name="常规 11 5 2 4 2" xfId="8498"/>
    <cellStyle name="常规 4 2 6 2 2" xfId="8499"/>
    <cellStyle name="常规 7 2 2 2 4 3 4" xfId="8500"/>
    <cellStyle name="常规 6 2 2 2 4 2 3 3" xfId="8501"/>
    <cellStyle name="常规 9 2 2 3 4 2 6 2" xfId="8502"/>
    <cellStyle name="常规 5 2 6 4 3 2" xfId="8503"/>
    <cellStyle name="常规 2 3 4 2 3" xfId="8504"/>
    <cellStyle name="常规 7 2 3 4 2 3" xfId="8505"/>
    <cellStyle name="常规 2 2 2 2 2 4 2 2 4 2" xfId="8506"/>
    <cellStyle name="常规 6 2 2 3 4 3 4" xfId="8507"/>
    <cellStyle name="常规 2 2 2 2 6 2 6 2" xfId="8508"/>
    <cellStyle name="常规 10 2 3 3 2 3 2" xfId="8509"/>
    <cellStyle name="百分比 2 3 6 4" xfId="8510"/>
    <cellStyle name="常规 10 2 2 2 7 2" xfId="8511"/>
    <cellStyle name="常规 3 4 5 6 2" xfId="8512"/>
    <cellStyle name="常规 13 2 2 3 2 4 2" xfId="8513"/>
    <cellStyle name="常规 2 2 2 2 3 2 2 2 4 2" xfId="8514"/>
    <cellStyle name="常规 8 5 4 4 2" xfId="8515"/>
    <cellStyle name="常规 4 2 2 3 2 3 4 2" xfId="8516"/>
    <cellStyle name="常规 13 3 4 2 2 3" xfId="8517"/>
    <cellStyle name="常规 3 4 2 3 2" xfId="8518"/>
    <cellStyle name="常规 4 2 2 2 9" xfId="8519"/>
    <cellStyle name="常规 9 2 5 2 4 3 2" xfId="8520"/>
    <cellStyle name="常规 7 2 3 2 4 7 2" xfId="8521"/>
    <cellStyle name="常规 12 2 2 2 5 6 2" xfId="8522"/>
    <cellStyle name="常规 5 3 2 6 4 2" xfId="8523"/>
    <cellStyle name="常规 4 2 2 3 3 4 2" xfId="8524"/>
    <cellStyle name="常规 3 5 3 3 4 2" xfId="8525"/>
    <cellStyle name="常规 11 5 3 4" xfId="8526"/>
    <cellStyle name="百分比 2 2 3 2 2 2" xfId="8527"/>
    <cellStyle name="常规 11 2 4 6 4 2" xfId="8528"/>
    <cellStyle name="常规 12 5 7 3 2" xfId="8529"/>
    <cellStyle name="常规 13 2 4 2 4 2" xfId="8530"/>
    <cellStyle name="常规 11 2 2 2 4 6" xfId="8531"/>
    <cellStyle name="常规 12 2 2 2 3 2 4" xfId="8532"/>
    <cellStyle name="常规 12 7 6" xfId="8533"/>
    <cellStyle name="常规 4 5 4 3 4" xfId="8534"/>
    <cellStyle name="常规 5 2 5 3 2 5" xfId="8535"/>
    <cellStyle name="常规 6 13" xfId="8536"/>
    <cellStyle name="常规 8 5 2 7" xfId="8537"/>
    <cellStyle name="常规 11 3 2 2 3 4" xfId="8538"/>
    <cellStyle name="常规 13 3 3 2 4" xfId="8539"/>
    <cellStyle name="常规 8 3 5 4 3" xfId="8540"/>
    <cellStyle name="常规 56" xfId="8541"/>
    <cellStyle name="常规 61" xfId="8542"/>
    <cellStyle name="常规 10 2 3 5 3 2" xfId="8543"/>
    <cellStyle name="常规 10 6 2 2 2 4" xfId="8544"/>
    <cellStyle name="常规 9 2 2 3 4 8" xfId="8545"/>
    <cellStyle name="常规 9 2 3 4 7" xfId="8546"/>
    <cellStyle name="常规 4 3 2 2 3 3" xfId="8547"/>
    <cellStyle name="常规 41 2 4 3" xfId="8548"/>
    <cellStyle name="常规 13 2 5 4" xfId="8549"/>
    <cellStyle name="常规 2 2 2 2 3 5 3" xfId="8550"/>
    <cellStyle name="常规 13 2 4 3 2" xfId="8551"/>
    <cellStyle name="常规 8 2 3 2 4 2 6" xfId="8552"/>
    <cellStyle name="常规 2 2 2 2 3 4 2 2" xfId="8553"/>
    <cellStyle name="常规 3 2 2 2 2 2 2 4" xfId="8554"/>
    <cellStyle name="常规 11 2 4 3 2 2 4" xfId="8555"/>
    <cellStyle name="常规 2 2 2 2 6 7" xfId="8556"/>
    <cellStyle name="常规 6 2 3 4 2 3 3 2" xfId="8557"/>
    <cellStyle name="常规 7 3 5 2" xfId="8558"/>
    <cellStyle name="常规 12 4 4 3 2" xfId="8559"/>
    <cellStyle name="常规 11 2 3 3 4 2" xfId="8560"/>
    <cellStyle name="常规 8 3 6 3 3" xfId="8561"/>
    <cellStyle name="常规 10 2 3 4 5" xfId="8562"/>
    <cellStyle name="常规 2 2 2 2 2 2 5" xfId="8563"/>
    <cellStyle name="常规 8 2 2 3 4 4 2" xfId="8564"/>
    <cellStyle name="常规 10 2 2 2 4 2 2 4 2" xfId="8565"/>
    <cellStyle name="常规 9 9 3 4" xfId="8566"/>
    <cellStyle name="常规 2 2 3 5 4 3 2" xfId="8567"/>
    <cellStyle name="常规 9 4 2 3 4 2" xfId="8568"/>
    <cellStyle name="常规 5 3 5 2 3 3" xfId="8569"/>
    <cellStyle name="常规 3 2 2 2 4" xfId="8570"/>
    <cellStyle name="常规 10 9 2 4" xfId="8571"/>
    <cellStyle name="常规 8 3 4 3 4" xfId="8572"/>
    <cellStyle name="常规 2 2 2 2 6 3 3" xfId="8573"/>
    <cellStyle name="常规 13 5 3 4" xfId="8574"/>
    <cellStyle name="常规 11 3 4 2 5" xfId="8575"/>
    <cellStyle name="常规 9 3 4 4 3" xfId="8576"/>
    <cellStyle name="常规 5 3 2 6" xfId="8577"/>
    <cellStyle name="常规 11 2 4 2 6" xfId="8578"/>
    <cellStyle name="常规 12 5 3 5" xfId="8579"/>
    <cellStyle name="常规 2 2 2 2 2 3 2 3 2" xfId="8580"/>
    <cellStyle name="常规 13 2 2 3 2 2 2 4" xfId="8581"/>
    <cellStyle name="常规 11 2 3 2 6 4 2" xfId="8582"/>
    <cellStyle name="常规 8 5 4 2 2 4" xfId="8583"/>
    <cellStyle name="常规 7 2 2 8 3 2" xfId="8584"/>
    <cellStyle name="常规 3 5 3 3 4" xfId="8585"/>
    <cellStyle name="常规 12 5 3 2 3" xfId="8586"/>
    <cellStyle name="常规 11 2 4 2 3 3" xfId="8587"/>
    <cellStyle name="常规 4 5 2 2 3 3 2" xfId="8588"/>
    <cellStyle name="常规 3 2 5 2 3 2" xfId="8589"/>
    <cellStyle name="常规 10 8" xfId="8590"/>
    <cellStyle name="常规 6 2 4 9" xfId="8591"/>
    <cellStyle name="常规 9 2 4 3 2 6" xfId="8592"/>
    <cellStyle name="百分比 2 5 3 3" xfId="8593"/>
    <cellStyle name="常规 2 2 2 4 2 3 2" xfId="8594"/>
    <cellStyle name="常规 8 4 5 3 3 2" xfId="8595"/>
    <cellStyle name="常规 3 3 3 2 3 2" xfId="8596"/>
    <cellStyle name="常规 27 6 3 3 2" xfId="8597"/>
    <cellStyle name="常规 9 2 2 2 4 2 3 2" xfId="8598"/>
    <cellStyle name="常规 49 2 4 3 2" xfId="8599"/>
    <cellStyle name="常规 54 2 4 3 2" xfId="8600"/>
    <cellStyle name="常规 40 4 6 2" xfId="8601"/>
    <cellStyle name="常规 6 3 3 3 4 3 2" xfId="8602"/>
    <cellStyle name="常规 5 2 2 2 3 2" xfId="8603"/>
    <cellStyle name="常规 5 4 3 4" xfId="8604"/>
    <cellStyle name="常规 4 3 2 2" xfId="8605"/>
    <cellStyle name="常规 9 3 2 3 2 6" xfId="8606"/>
    <cellStyle name="常规 9 2 5 5 6 2" xfId="8607"/>
    <cellStyle name="常规 6 5 4 2 4" xfId="8608"/>
    <cellStyle name="常规 11 2 5 4 2 6" xfId="8609"/>
    <cellStyle name="常规 9 4 3 7 2" xfId="8610"/>
    <cellStyle name="常规 7 2 2 3 3 6" xfId="8611"/>
    <cellStyle name="常规 9 2 4 3 3 2" xfId="8612"/>
    <cellStyle name="常规 27 5 3 2" xfId="8613"/>
    <cellStyle name="常规 2 2 2 3 2 2" xfId="8614"/>
    <cellStyle name="常规 13 2 2 2 2 3 2" xfId="8615"/>
    <cellStyle name="常规 8 4 4 3 2" xfId="8616"/>
    <cellStyle name="常规 9 2 9" xfId="8617"/>
    <cellStyle name="常规 3 3 2 2 2" xfId="8618"/>
    <cellStyle name="常规 11 2 2 5 4" xfId="8619"/>
    <cellStyle name="常规 12 3 6 3" xfId="8620"/>
    <cellStyle name="常规 10 2 3 2 3 3 4" xfId="8621"/>
    <cellStyle name="百分比 2 3 5 2 4 2" xfId="8622"/>
    <cellStyle name="常规 13 3 4 7" xfId="8623"/>
    <cellStyle name="常规 10 2 5 3 2 3 2" xfId="8624"/>
    <cellStyle name="常规 13 3 4 2 6" xfId="8625"/>
    <cellStyle name="常规 11 3 2 3 4 3 2" xfId="8626"/>
    <cellStyle name="常规 4 5 2 2 2 3" xfId="8627"/>
    <cellStyle name="常规 10 6 4 3" xfId="8628"/>
    <cellStyle name="常规 7 2 4 5 6 2" xfId="8629"/>
    <cellStyle name="常规 10 2 2 5 2" xfId="8630"/>
    <cellStyle name="常规 13 2 5 4 2 2 3" xfId="8631"/>
    <cellStyle name="常规 10 3 5 3 3" xfId="8632"/>
    <cellStyle name="常规 10 2 4 2 6" xfId="8633"/>
    <cellStyle name="常规 8 2 2 3 5 2 3" xfId="8634"/>
    <cellStyle name="常规 12 3 3 4 3" xfId="8635"/>
    <cellStyle name="常规 11 2 2 2 5 3" xfId="8636"/>
    <cellStyle name="常规 11 2 2 2 2 2 3 2" xfId="8637"/>
    <cellStyle name="常规 13 5 6 3" xfId="8638"/>
    <cellStyle name="常规 8 5 2 2 2 4 2" xfId="8639"/>
    <cellStyle name="常规 10 2 5 4 4 3 2" xfId="8640"/>
    <cellStyle name="常规 13 2 3 2 4 3 3" xfId="8641"/>
    <cellStyle name="常规 2 3 2 5 2 3" xfId="8642"/>
    <cellStyle name="常规 9 2 5 4 3 4 2" xfId="8643"/>
    <cellStyle name="常规 8 2 11" xfId="8644"/>
    <cellStyle name="常规 7 3 5 7 2" xfId="8645"/>
    <cellStyle name="常规 8 5 7 3" xfId="8646"/>
    <cellStyle name="常规 13 2 2 3 5 3" xfId="8647"/>
    <cellStyle name="常规 2 2 3 6 2" xfId="8648"/>
    <cellStyle name="常规 2 2 3 2 3 3 4 2" xfId="8649"/>
    <cellStyle name="常规 2 2 2 2 4" xfId="8650"/>
    <cellStyle name="常规 5 2 5 2 3 3" xfId="8651"/>
    <cellStyle name="常规 8 4 3 5" xfId="8652"/>
    <cellStyle name="常规 3 2 3 2 3 7" xfId="8653"/>
    <cellStyle name="常规 7 2 3 2 6 4 2" xfId="8654"/>
    <cellStyle name="百分比 2 3 2 2 2 4 2" xfId="8655"/>
    <cellStyle name="常规 11 2 3 2 4 2 6 2" xfId="8656"/>
    <cellStyle name="百分比 2 2 2 3 4 2" xfId="8657"/>
    <cellStyle name="常规 6 2 5 3 7" xfId="8658"/>
    <cellStyle name="常规 11 2 7" xfId="8659"/>
    <cellStyle name="常规 7 4 2 3 3" xfId="8660"/>
    <cellStyle name="常规 11 2 3 2 4 4" xfId="8661"/>
    <cellStyle name="常规 12 2 2 3 3 2 2" xfId="8662"/>
    <cellStyle name="常规 3 2 6 2 6 2" xfId="8663"/>
    <cellStyle name="常规 12 4 3 3 4" xfId="8664"/>
    <cellStyle name="常规 6 2 6 2 3 3" xfId="8665"/>
    <cellStyle name="常规 13 5 2 2 2 3" xfId="8666"/>
    <cellStyle name="常规 5 2 2 3 2" xfId="8667"/>
    <cellStyle name="常规 4 2 3 5 2 3" xfId="8668"/>
    <cellStyle name="常规 10 2 10 3" xfId="8669"/>
    <cellStyle name="常规 5 4 3 7" xfId="8670"/>
    <cellStyle name="常规 5 2 2 2 3 5" xfId="8671"/>
    <cellStyle name="常规 13 5 3 2 3" xfId="8672"/>
    <cellStyle name="常规 11 3 4 2 3 3" xfId="8673"/>
    <cellStyle name="百分比 2 3 4 2 6" xfId="8674"/>
    <cellStyle name="常规 8 3 4 5" xfId="8675"/>
    <cellStyle name="常规 10 9 4" xfId="8676"/>
    <cellStyle name="常规 2 11 3" xfId="8677"/>
    <cellStyle name="常规 3 2 2 4" xfId="8678"/>
    <cellStyle name="常规 9 2 4 3 2 5" xfId="8679"/>
    <cellStyle name="常规 10 7" xfId="8680"/>
    <cellStyle name="常规 6 2 4 8" xfId="8681"/>
    <cellStyle name="百分比 3 2 2 6" xfId="8682"/>
    <cellStyle name="常规 12 3 4" xfId="8683"/>
    <cellStyle name="常规 3 5 2 3 4" xfId="8684"/>
    <cellStyle name="常规 7 5 4 3 4 2" xfId="8685"/>
    <cellStyle name="常规 4 2 2 2 4 2 2" xfId="8686"/>
    <cellStyle name="百分比 2 3" xfId="8687"/>
    <cellStyle name="常规 44 3 2 2" xfId="8688"/>
    <cellStyle name="常规 7 2 4 3 7" xfId="8689"/>
    <cellStyle name="常规 8 2 3 5 2 2 4" xfId="8690"/>
    <cellStyle name="百分比 2 3 3 3 3" xfId="8691"/>
    <cellStyle name="常规 10 2 5 5 2 4" xfId="8692"/>
    <cellStyle name="常规 8 2 3 2 4 2 2" xfId="8693"/>
    <cellStyle name="常规 5 2 2 3 4 3 3" xfId="8694"/>
    <cellStyle name="常规 8 2 2 3 3" xfId="8695"/>
    <cellStyle name="常规 5 5 9" xfId="8696"/>
    <cellStyle name="常规 13 2 3 5 2 4" xfId="8697"/>
    <cellStyle name="常规 2 3 5 3 3" xfId="8698"/>
    <cellStyle name="常规 9 2 2 3 6 3" xfId="8699"/>
    <cellStyle name="常规 6 2 2 2 5" xfId="8700"/>
    <cellStyle name="常规 2 2 11 3 2" xfId="8701"/>
    <cellStyle name="常规 13 2 5 3 2 2 4" xfId="8702"/>
    <cellStyle name="常规 11 2 2 3 5 2 4 2" xfId="8703"/>
    <cellStyle name="常规 8 3 2 5 3" xfId="8704"/>
    <cellStyle name="常规 9 2 2 2 2 2" xfId="8705"/>
    <cellStyle name="常规 10 7 4 3" xfId="8706"/>
    <cellStyle name="常规 12 2 3 6 3 3" xfId="8707"/>
    <cellStyle name="常规 5 2 3 6" xfId="8708"/>
    <cellStyle name="常规 8 3 2 3 2 2" xfId="8709"/>
    <cellStyle name="常规 3 2 4 3" xfId="8710"/>
    <cellStyle name="常规 2 13 2" xfId="8711"/>
    <cellStyle name="常规 2 2 2 6 6 2" xfId="8712"/>
    <cellStyle name="常规 13 2 2 5 2 2 4 2" xfId="8713"/>
    <cellStyle name="常规 10 2 2 2 7 3" xfId="8714"/>
    <cellStyle name="常规 55 5 3 2" xfId="8715"/>
    <cellStyle name="常规 11 2 4 4" xfId="8716"/>
    <cellStyle name="常规 10 2 2 3 2 2 2 2" xfId="8717"/>
    <cellStyle name="常规 5 2 2 2 4 2 6 2" xfId="8718"/>
    <cellStyle name="常规 6 2 5 2 2 3 3 2" xfId="8719"/>
    <cellStyle name="常规 11 3 4 2 2" xfId="8720"/>
    <cellStyle name="常规 12 3 4 7 2" xfId="8721"/>
    <cellStyle name="常规 12 2 4 2 2 3" xfId="8722"/>
    <cellStyle name="常规 13 5 5 2 2" xfId="8723"/>
    <cellStyle name="常规 11 3 4 4 3 2" xfId="8724"/>
    <cellStyle name="常规 10 2 4 4 2 3 3" xfId="8725"/>
    <cellStyle name="常规 8 4 4 3 4" xfId="8726"/>
    <cellStyle name="常规 13 2 2 2 2 3 4" xfId="8727"/>
    <cellStyle name="常规 2 2 2 3 2 4" xfId="8728"/>
    <cellStyle name="常规 10 2 2 2 4 3 4 2" xfId="8729"/>
    <cellStyle name="常规 12 2 4 2 4 2" xfId="8730"/>
    <cellStyle name="常规 10 2 2 2 4 6" xfId="8731"/>
    <cellStyle name="百分比 2 2 2 4 2" xfId="8732"/>
    <cellStyle name="常规 11 2 3 2 4 3 4" xfId="8733"/>
    <cellStyle name="常规 12 2 2 3 3 2 3 2" xfId="8734"/>
    <cellStyle name="常规 3 10 2 2 4" xfId="8735"/>
    <cellStyle name="常规 27 2 2 3 4" xfId="8736"/>
    <cellStyle name="常规 6 2 4 5 3" xfId="8737"/>
    <cellStyle name="常规 10 4 3" xfId="8738"/>
    <cellStyle name="常规 6 10 2 3" xfId="8739"/>
    <cellStyle name="常规 10 2 5 6 4 2" xfId="8740"/>
    <cellStyle name="常规 6 2 4 4 3 2" xfId="8741"/>
    <cellStyle name="常规 10 3 3 2" xfId="8742"/>
    <cellStyle name="常规 2 2 3 2 3 7" xfId="8743"/>
    <cellStyle name="常规 4 2 5 2 3 3" xfId="8744"/>
    <cellStyle name="常规 7 2 2 3 6 2" xfId="8745"/>
    <cellStyle name="常规 13 5 6 4" xfId="8746"/>
    <cellStyle name="常规 13 2 3 2 4 3 4" xfId="8747"/>
    <cellStyle name="常规 2 3 2 5 2 4" xfId="8748"/>
    <cellStyle name="常规 9 2 3 2 2 4 2" xfId="8749"/>
    <cellStyle name="常规 13 2 2 4 5" xfId="8750"/>
    <cellStyle name="常规 8 6 7" xfId="8751"/>
    <cellStyle name="常规 11 2 3" xfId="8752"/>
    <cellStyle name="常规 6 2 5 3 3" xfId="8753"/>
    <cellStyle name="常规 6 5 4 2 2 3" xfId="8754"/>
    <cellStyle name="常规 8 3 2 4 4 3" xfId="8755"/>
    <cellStyle name="常规 3 3 6 4" xfId="8756"/>
    <cellStyle name="常规 6 2 3 3 6" xfId="8757"/>
    <cellStyle name="常规 4 8 2 3 3" xfId="8758"/>
    <cellStyle name="常规 6 3 5 5" xfId="8759"/>
    <cellStyle name="常规 56 4" xfId="8760"/>
    <cellStyle name="常规 12 2 2 3 2 4 2" xfId="8761"/>
    <cellStyle name="常规 4 4 7 2" xfId="8762"/>
    <cellStyle name="常规 10 3 2 4 3" xfId="8763"/>
    <cellStyle name="常规 7 2 4 2 7 2" xfId="8764"/>
    <cellStyle name="常规 10 3 5 3" xfId="8765"/>
    <cellStyle name="常规 3 5 3 2 2 4" xfId="8766"/>
    <cellStyle name="百分比 2 3 3 2 3 2" xfId="8767"/>
    <cellStyle name="百分比 3 3 2 3 2" xfId="8768"/>
    <cellStyle name="常规 11 2 5 2 2 2 4" xfId="8769"/>
    <cellStyle name="常规 13 2 8" xfId="8770"/>
    <cellStyle name="常规 9 3 3 3 4 2" xfId="8771"/>
    <cellStyle name="常规 5 2 6 2 3 3" xfId="8772"/>
    <cellStyle name="常规 9 4 3 5" xfId="8773"/>
    <cellStyle name="常规 2 3 2 2 4" xfId="8774"/>
    <cellStyle name="常规 7 4 4 3 4" xfId="8775"/>
    <cellStyle name="常规 6 4 3 2 2 4 2" xfId="8776"/>
    <cellStyle name="常规 8 2 2 3 3 2 3" xfId="8777"/>
    <cellStyle name="常规 12 3 2 5 2 4" xfId="8778"/>
    <cellStyle name="常规 4 3 6 3" xfId="8779"/>
    <cellStyle name="常规 56 2 2" xfId="8780"/>
    <cellStyle name="常规 6 3 5 3 2" xfId="8781"/>
    <cellStyle name="常规 11 4 3 7 2" xfId="8782"/>
    <cellStyle name="常规 4 6 3 3 4" xfId="8783"/>
    <cellStyle name="常规 9 2 4 2 3" xfId="8784"/>
    <cellStyle name="常规 6 3 2 2 2 2" xfId="8785"/>
    <cellStyle name="常规 2 10 2 5" xfId="8786"/>
    <cellStyle name="常规 5 6 2 3" xfId="8787"/>
    <cellStyle name="常规 49 3 5 2" xfId="8788"/>
    <cellStyle name="常规 54 3 5 2" xfId="8789"/>
    <cellStyle name="常规 4 6 3 2 3 2" xfId="8790"/>
    <cellStyle name="常规 5 3 4 3" xfId="8791"/>
    <cellStyle name="常规 6 3 2 4 2 6" xfId="8792"/>
    <cellStyle name="常规 11 2 4 3 6" xfId="8793"/>
    <cellStyle name="常规 12 5 4 5" xfId="8794"/>
    <cellStyle name="常规 6 2 3 6 2" xfId="8795"/>
    <cellStyle name="常规 6 9 6" xfId="8796"/>
    <cellStyle name="常规 4 2 3 3 2 2 4" xfId="8797"/>
    <cellStyle name="常规 5 2 8 5" xfId="8798"/>
    <cellStyle name="常规 7 2 2 2 2 2 2 2" xfId="8799"/>
    <cellStyle name="常规 4 2 4 2 2 2" xfId="8800"/>
    <cellStyle name="常规 2 2 2 2 2 6" xfId="8801"/>
    <cellStyle name="常规 7 2 2 2 2 3 4 2" xfId="8802"/>
    <cellStyle name="常规 13 2 4 4 3" xfId="8803"/>
    <cellStyle name="常规 2 2 2 2 3 4 3 3" xfId="8804"/>
    <cellStyle name="常规 6 2 3 4 3" xfId="8805"/>
    <cellStyle name="常规 6 2 7 2 3 3 2" xfId="8806"/>
    <cellStyle name="常规 2 2 2 2 2 3 2 2" xfId="8807"/>
    <cellStyle name="常规 2 2 2 2 11 3 2" xfId="8808"/>
    <cellStyle name="常规 11 2 3 5 2 3 3 2" xfId="8809"/>
    <cellStyle name="常规 12 2 2 5 4 3" xfId="8810"/>
    <cellStyle name="常规 8 3 2 2 4 3" xfId="8811"/>
    <cellStyle name="常规 2 2 2 3 4 2 2 4 2" xfId="8812"/>
    <cellStyle name="常规 12 2 2 5 2 3 3 2" xfId="8813"/>
    <cellStyle name="常规 11 3 7 3" xfId="8814"/>
    <cellStyle name="常规 13 3 3 3" xfId="8815"/>
    <cellStyle name="常规 11 3 2 2 4" xfId="8816"/>
    <cellStyle name="常规 6 2 5 4 2 2 4" xfId="8817"/>
    <cellStyle name="常规 2 2 2 2 4 3 2" xfId="8818"/>
    <cellStyle name="常规 23 4" xfId="8819"/>
    <cellStyle name="常规 11 2 3 3 2 3 3 2" xfId="8820"/>
    <cellStyle name="常规 12 2 2 5 2 3 3" xfId="8821"/>
    <cellStyle name="常规 12 2 2 5 2 3 2" xfId="8822"/>
    <cellStyle name="常规 11 3 2 2 3" xfId="8823"/>
    <cellStyle name="常规 6 2 5 4 2 2 3" xfId="8824"/>
    <cellStyle name="常规 13 3 3 2" xfId="8825"/>
    <cellStyle name="常规 6 2 7 4 3 2" xfId="8826"/>
    <cellStyle name="常规 23 3" xfId="8827"/>
    <cellStyle name="常规 11 2 2 2 3 3 3" xfId="8828"/>
    <cellStyle name="常规 12 3 3 2 3 3" xfId="8829"/>
    <cellStyle name="常规 12 2 2 4 7 2" xfId="8830"/>
    <cellStyle name="常规 13 2 4 5 2 3" xfId="8831"/>
    <cellStyle name="常规 6 2 4 2 2 2 4 2" xfId="8832"/>
    <cellStyle name="常规 2 4 5 3 2" xfId="8833"/>
    <cellStyle name="常规 12 2 2 4 4 3 2" xfId="8834"/>
    <cellStyle name="常规 12 2 2 4 2 2 4" xfId="8835"/>
    <cellStyle name="常规 12 5 3 6" xfId="8836"/>
    <cellStyle name="常规 2 2 2 2 2 3 2 3 3" xfId="8837"/>
    <cellStyle name="常规 6 2 3 4 4 3" xfId="8838"/>
    <cellStyle name="常规 10 2 2 2 3 2 3" xfId="8839"/>
    <cellStyle name="常规 46 2 4 3 2" xfId="8840"/>
    <cellStyle name="常规 51 2 4 3 2" xfId="8841"/>
    <cellStyle name="常规 13 2 6 4" xfId="8842"/>
    <cellStyle name="常规 2 2 2 2 3 6 3" xfId="8843"/>
    <cellStyle name="常规 6 4 2 3 3" xfId="8844"/>
    <cellStyle name="常规 4 3 2 4 2 3" xfId="8845"/>
    <cellStyle name="常规 9 2 5 3 7" xfId="8846"/>
    <cellStyle name="常规 13 3 5 2 2 4 2" xfId="8847"/>
    <cellStyle name="常规 6 5 2 3 3" xfId="8848"/>
    <cellStyle name="常规 7 2 2 3 2 4" xfId="8849"/>
    <cellStyle name="常规 11 2 7 3 2" xfId="8850"/>
    <cellStyle name="常规 2 2 3 2 2 5" xfId="8851"/>
    <cellStyle name="常规 2 2 3 2 3 2 3 2" xfId="8852"/>
    <cellStyle name="常规 2 2 3 2 2 2 4" xfId="8853"/>
    <cellStyle name="常规 2 2 3 2 3 5" xfId="8854"/>
    <cellStyle name="常规 2 2 3 2 4 2 3" xfId="8855"/>
    <cellStyle name="常规 2 6 2 2 3 2" xfId="8856"/>
    <cellStyle name="常规 2 2 3 2 4 3" xfId="8857"/>
    <cellStyle name="常规 10 2 5 3 2 6 2" xfId="8858"/>
    <cellStyle name="常规 8 5 2 2" xfId="8859"/>
    <cellStyle name="常规 27 8" xfId="8860"/>
    <cellStyle name="常规 3 2 3 3 2 4" xfId="8861"/>
    <cellStyle name="常规 3 2 9 2" xfId="8862"/>
    <cellStyle name="常规 40 3 3" xfId="8863"/>
    <cellStyle name="常规 12 2 3 3 2 2 4 2" xfId="8864"/>
    <cellStyle name="常规 7 2 4 3 4 2" xfId="8865"/>
    <cellStyle name="常规 5 2 2 3 4 6" xfId="8866"/>
    <cellStyle name="常规 3 2 5 2 3 4" xfId="8867"/>
    <cellStyle name="常规 4 2 2 2 2 2 2 2" xfId="8868"/>
    <cellStyle name="常规 3 2 5 6 4" xfId="8869"/>
    <cellStyle name="常规 7 2 2 7 3" xfId="8870"/>
    <cellStyle name="常规 8 5 4 2 2 2" xfId="8871"/>
    <cellStyle name="常规 13 2 2 3 2 2 2 2" xfId="8872"/>
    <cellStyle name="常规 13 2 2 2 2 2 5" xfId="8873"/>
    <cellStyle name="常规 8 4 4 2 5" xfId="8874"/>
    <cellStyle name="百分比 2 2 4 2 6 2" xfId="8875"/>
    <cellStyle name="常规 11 3 3 2 3 3 2" xfId="8876"/>
    <cellStyle name="常规 13 4 3 2 3 2" xfId="8877"/>
    <cellStyle name="常规 12 8 2 2 3" xfId="8878"/>
    <cellStyle name="常规 27 5 2 5" xfId="8879"/>
    <cellStyle name="常规 12 2 2 3 2 2" xfId="8880"/>
    <cellStyle name="常规 8 2 2 2 2 2 6 2" xfId="8881"/>
    <cellStyle name="常规 4 2 2 2 5" xfId="8882"/>
    <cellStyle name="常规 6 3 2 3 2 3 3" xfId="8883"/>
    <cellStyle name="常规 48 2 2 3 3" xfId="8884"/>
    <cellStyle name="常规 53 2 2 3 3" xfId="8885"/>
    <cellStyle name="常规 13 2 3 2 4 2 2 4 2" xfId="8886"/>
    <cellStyle name="常规 12 5 3 2 5" xfId="8887"/>
    <cellStyle name="常规 40 3 2 3 2" xfId="8888"/>
    <cellStyle name="常规 7 2 8 2 2" xfId="8889"/>
    <cellStyle name="常规 2 2 2 2 2 9 3 2" xfId="8890"/>
    <cellStyle name="常规 2 2 4 2 6" xfId="8891"/>
    <cellStyle name="常规 52 3 2" xfId="8892"/>
    <cellStyle name="常规 47 3 2" xfId="8893"/>
    <cellStyle name="常规 2 2 2 2 2 8" xfId="8894"/>
    <cellStyle name="常规 4 2 4 2 2 4" xfId="8895"/>
    <cellStyle name="常规 8 4 3 7" xfId="8896"/>
    <cellStyle name="常规 2 2 2 2 6" xfId="8897"/>
    <cellStyle name="常规 4 2 4 2 2 3 3 2" xfId="8898"/>
    <cellStyle name="常规 2 2 3 5 2 3 3 2" xfId="8899"/>
    <cellStyle name="常规 2 2 4 2 2 3" xfId="8900"/>
    <cellStyle name="常规 2 7 2 3" xfId="8901"/>
    <cellStyle name="常规 13 4 3 4" xfId="8902"/>
    <cellStyle name="常规 2 2 2 2 5 3 3" xfId="8903"/>
    <cellStyle name="常规 11 3 3 2 5" xfId="8904"/>
    <cellStyle name="常规 4 2 3 6 6" xfId="8905"/>
    <cellStyle name="常规 10 6 2 3 3" xfId="8906"/>
    <cellStyle name="常规 7 4 6 2" xfId="8907"/>
    <cellStyle name="常规 3 2 2 2 6 4" xfId="8908"/>
    <cellStyle name="常规 11 3 3 3 2" xfId="8909"/>
    <cellStyle name="常规 6 2 5 2 2 2 4 2" xfId="8910"/>
    <cellStyle name="常规 6 2 3 5 3 2" xfId="8911"/>
    <cellStyle name="常规 8 2 2 2 3 2 2" xfId="8912"/>
    <cellStyle name="常规 3 2 3 2 3 2 2 4 2" xfId="8913"/>
    <cellStyle name="常规 6 2 2 3 4 5" xfId="8914"/>
    <cellStyle name="常规 2 2 2 5 6" xfId="8915"/>
    <cellStyle name="常规 8 3 2 2 2" xfId="8916"/>
    <cellStyle name="常规 13 2 2 2 4 7" xfId="8917"/>
    <cellStyle name="常规 10 6 3 2 6 2" xfId="8918"/>
    <cellStyle name="常规 4 2 3 6 3 3 2" xfId="8919"/>
    <cellStyle name="常规 8 2 2 2 3 2" xfId="8920"/>
    <cellStyle name="常规 12 2 2 2 2 2 2 2" xfId="8921"/>
    <cellStyle name="常规 12 3 2 3 4 2" xfId="8922"/>
    <cellStyle name="常规 3 2 3 2 3 2 2 4" xfId="8923"/>
    <cellStyle name="常规 7 4 2 2 3" xfId="8924"/>
    <cellStyle name="常规 3 2 2 2 2 4 3" xfId="8925"/>
    <cellStyle name="常规 8 2 5 8" xfId="8926"/>
    <cellStyle name="常规 27 4 2 2 3 3" xfId="8927"/>
    <cellStyle name="常规 4 2 3 2 3 2" xfId="8928"/>
    <cellStyle name="常规 13 2 2 6 2 3" xfId="8929"/>
    <cellStyle name="常规 9 3 4 3 4 2" xfId="8930"/>
    <cellStyle name="常规 3 2 2 2 2 2 4" xfId="8931"/>
    <cellStyle name="常规 9 2 3 5 2 5" xfId="8932"/>
    <cellStyle name="常规 4 2 3 5 5" xfId="8933"/>
    <cellStyle name="常规 5 2 4 5 2" xfId="8934"/>
    <cellStyle name="常规 9 2 5 2 2 2 4" xfId="8935"/>
    <cellStyle name="常规 4 2 3 5 4 3" xfId="8936"/>
    <cellStyle name="常规 6 3 6 2 4 2" xfId="8937"/>
    <cellStyle name="常规 2 5 2 4" xfId="8938"/>
    <cellStyle name="常规 2 2 2 2 7 3 4 2" xfId="8939"/>
    <cellStyle name="常规 11 3 5 2 6 2" xfId="8940"/>
    <cellStyle name="常规 7 2 8 4" xfId="8941"/>
    <cellStyle name="常规 4 2 3 5 2 2 3" xfId="8942"/>
    <cellStyle name="常规 44 3 2" xfId="8943"/>
    <cellStyle name="常规 11 2 7 2" xfId="8944"/>
    <cellStyle name="常规 6 2 5 3 7 2" xfId="8945"/>
    <cellStyle name="常规 4 2 3 4 7" xfId="8946"/>
    <cellStyle name="常规 11 2 3 2 2 2 2" xfId="8947"/>
    <cellStyle name="常规 7 2 2 3 2 2 3 3 2" xfId="8948"/>
    <cellStyle name="常规 3 2 4 7 3" xfId="8949"/>
    <cellStyle name="常规 4 2 3 4 3 4" xfId="8950"/>
    <cellStyle name="常规 15" xfId="8951"/>
    <cellStyle name="常规 20" xfId="8952"/>
    <cellStyle name="常规 4 2 3 4 2 3" xfId="8953"/>
    <cellStyle name="常规 5 2 2 2 2 4 2" xfId="8954"/>
    <cellStyle name="常规 12 2 4 7" xfId="8955"/>
    <cellStyle name="常规 6 2 8 4" xfId="8956"/>
    <cellStyle name="常规 4 2 3 4 2 2 3" xfId="8957"/>
    <cellStyle name="常规 11 2 2 2 3 4 3" xfId="8958"/>
    <cellStyle name="常规 47 2 2 2 2" xfId="8959"/>
    <cellStyle name="常规 52 2 2 2 2" xfId="8960"/>
    <cellStyle name="常规 53 2 6" xfId="8961"/>
    <cellStyle name="常规 48 2 6" xfId="8962"/>
    <cellStyle name="常规 6 3 2 3 6" xfId="8963"/>
    <cellStyle name="常规 4 2 3 4 2" xfId="8964"/>
    <cellStyle name="常规 9 2 2 2 4 2 3 3" xfId="8965"/>
    <cellStyle name="常规 11 2 2 2 3 3 4" xfId="8966"/>
    <cellStyle name="常规 10 4 5 2" xfId="8967"/>
    <cellStyle name="常规 5 2 9 3" xfId="8968"/>
    <cellStyle name="常规 4 2 3 3 2 3 2" xfId="8969"/>
    <cellStyle name="常规 12 3 2 2 2 3 3" xfId="8970"/>
    <cellStyle name="常规 7 5 5 2" xfId="8971"/>
    <cellStyle name="常规 3 2 2 3 5 4" xfId="8972"/>
    <cellStyle name="常规 10 6 3 2 3" xfId="8973"/>
    <cellStyle name="常规 2 2 2 2 2 3 4" xfId="8974"/>
    <cellStyle name="常规 7 2 2 2 4 2 3 3" xfId="8975"/>
    <cellStyle name="常规 10 2 3 2 4 4" xfId="8976"/>
    <cellStyle name="百分比 3 2 4 2" xfId="8977"/>
    <cellStyle name="常规 2 4 4 2 3" xfId="8978"/>
    <cellStyle name="常规 5 2 7 4 3 2" xfId="8979"/>
    <cellStyle name="常规 6 2 2 3 2 2 3" xfId="8980"/>
    <cellStyle name="常规 4 2 3 2 6 4 2" xfId="8981"/>
    <cellStyle name="常规 10 2 2 2 2 4 3 2" xfId="8982"/>
    <cellStyle name="常规 9 2 4 5" xfId="8983"/>
    <cellStyle name="常规 3 2 2 2 2 3 4 2" xfId="8984"/>
    <cellStyle name="常规 12 2 3 2 2 4 3" xfId="8985"/>
    <cellStyle name="常规 13 3 2 5 5" xfId="8986"/>
    <cellStyle name="常规 7 2 2 4 4 2" xfId="8987"/>
    <cellStyle name="常规 5 2 8 2 2" xfId="8988"/>
    <cellStyle name="常规 4 2 2 2 6 4 2" xfId="8989"/>
    <cellStyle name="常规 9 6 4" xfId="8990"/>
    <cellStyle name="常规 13 2 3 4 2" xfId="8991"/>
    <cellStyle name="常规 2 2 2 2 3 3 3 2" xfId="8992"/>
    <cellStyle name="常规 11 5 2 2 2 4 2" xfId="8993"/>
    <cellStyle name="常规 11 2 3 2 2 2 2 4" xfId="8994"/>
    <cellStyle name="常规 49 4 3" xfId="8995"/>
    <cellStyle name="常规 54 4 3" xfId="8996"/>
    <cellStyle name="常规 6 3 3 5 3" xfId="8997"/>
    <cellStyle name="常规 5 2 3 5 2 3 3 2" xfId="8998"/>
    <cellStyle name="常规 8 2 2 3 2 7" xfId="8999"/>
    <cellStyle name="常规 9 2 5 3 3" xfId="9000"/>
    <cellStyle name="常规 5 2 9 2" xfId="9001"/>
    <cellStyle name="常规 4 2 3 2 3 3 4" xfId="9002"/>
    <cellStyle name="常规 6 3 2 4 3 2" xfId="9003"/>
    <cellStyle name="常规 48 3 3 2" xfId="9004"/>
    <cellStyle name="常规 53 3 3 2" xfId="9005"/>
    <cellStyle name="常规 10 2 2 2 5 2 2" xfId="9006"/>
    <cellStyle name="常规 4 2 3 2 3 3" xfId="9007"/>
    <cellStyle name="常规 3 2 2 8 3" xfId="9008"/>
    <cellStyle name="常规 6 3 2 4 2 3 2" xfId="9009"/>
    <cellStyle name="常规 48 3 2 3 2" xfId="9010"/>
    <cellStyle name="常规 53 3 2 3 2" xfId="9011"/>
    <cellStyle name="常规 7 2 4 2 2 2 4" xfId="9012"/>
    <cellStyle name="常规 37 3" xfId="9013"/>
    <cellStyle name="常规 42 3" xfId="9014"/>
    <cellStyle name="常规 7 2 5 7 2" xfId="9015"/>
    <cellStyle name="常规 3 2 11" xfId="9016"/>
    <cellStyle name="常规 12 3 2 8" xfId="9017"/>
    <cellStyle name="常规 7 3 2 2 4 2" xfId="9018"/>
    <cellStyle name="常规 6 3 2 4 2 3" xfId="9019"/>
    <cellStyle name="常规 48 3 2 3" xfId="9020"/>
    <cellStyle name="常规 53 3 2 3" xfId="9021"/>
    <cellStyle name="常规 4 2 3 2 2 4" xfId="9022"/>
    <cellStyle name="百分比 2 6 2 2" xfId="9023"/>
    <cellStyle name="常规 4 2 3 2 2 3 4 2" xfId="9024"/>
    <cellStyle name="百分比 4 3 2 6" xfId="9025"/>
    <cellStyle name="常规 9 5 3 8" xfId="9026"/>
    <cellStyle name="常规 7 2 8 3 3 2" xfId="9027"/>
    <cellStyle name="常规 12 11 2" xfId="9028"/>
    <cellStyle name="常规 4 2 3 4 2 4" xfId="9029"/>
    <cellStyle name="常规 21" xfId="9030"/>
    <cellStyle name="常规 16" xfId="9031"/>
    <cellStyle name="常规 4 2 2 5 7" xfId="9032"/>
    <cellStyle name="常规 13 2 11" xfId="9033"/>
    <cellStyle name="常规 7 2 3 5 2 5" xfId="9034"/>
    <cellStyle name="常规 43 2 4 3" xfId="9035"/>
    <cellStyle name="常规 9 2 3 4 2 5" xfId="9036"/>
    <cellStyle name="常规 4 2 2 5 5" xfId="9037"/>
    <cellStyle name="常规 4 2 2 5 4 3" xfId="9038"/>
    <cellStyle name="常规 10 2 6 7" xfId="9039"/>
    <cellStyle name="常规 4 2 2 5 2 2 3" xfId="9040"/>
    <cellStyle name="常规 6 2 3 2 9" xfId="9041"/>
    <cellStyle name="常规 10 2 2 3 4 3 2" xfId="9042"/>
    <cellStyle name="常规 2 2 2 2 2 4 3 4 2" xfId="9043"/>
    <cellStyle name="常规 11 3 2 3 2" xfId="9044"/>
    <cellStyle name="常规 24 2" xfId="9045"/>
    <cellStyle name="常规 19 2" xfId="9046"/>
    <cellStyle name="常规 6 2 5 4 2 3 2" xfId="9047"/>
    <cellStyle name="常规 4 2 2 5 2 2" xfId="9048"/>
    <cellStyle name="常规 3 2 5 4 2 6 2" xfId="9049"/>
    <cellStyle name="常规 7 2 2 4 2 3 3 2" xfId="9050"/>
    <cellStyle name="常规 2 4 4 2 5" xfId="9051"/>
    <cellStyle name="常规 4 2 2 4 4 3" xfId="9052"/>
    <cellStyle name="常规 4 2 2 4 2 5" xfId="9053"/>
    <cellStyle name="常规 12 2 2 3 4 7" xfId="9054"/>
    <cellStyle name="常规 5 2 3 6 2" xfId="9055"/>
    <cellStyle name="常规 12 2 3 6 3 3 2" xfId="9056"/>
    <cellStyle name="常规 8 2 5 3 7" xfId="9057"/>
    <cellStyle name="常规 4 2 2 4 2 3" xfId="9058"/>
    <cellStyle name="常规 12 2 2 3 4 5" xfId="9059"/>
    <cellStyle name="常规 11 2 2 2 2 4 3" xfId="9060"/>
    <cellStyle name="常规 2 2" xfId="9061"/>
    <cellStyle name="常规 8 5 5 5" xfId="9062"/>
    <cellStyle name="常规 2 2 3 4 4" xfId="9063"/>
    <cellStyle name="常规 13 2 2 3 3 5" xfId="9064"/>
    <cellStyle name="常规 5 2 2 3 2 2 2 2" xfId="9065"/>
    <cellStyle name="常规 4 5 5 3" xfId="9066"/>
    <cellStyle name="常规 10 3 3 2 4" xfId="9067"/>
    <cellStyle name="常规 10 2 2 2 2 4 2" xfId="9068"/>
    <cellStyle name="常规 9 4 4 2 4" xfId="9069"/>
    <cellStyle name="常规 13 2 3 2 2 2 4" xfId="9070"/>
    <cellStyle name="常规 13 5 4 2 2 4 2" xfId="9071"/>
    <cellStyle name="常规 3 2 6 2 3 3" xfId="9072"/>
    <cellStyle name="常规 4 2 2 3 6 3" xfId="9073"/>
    <cellStyle name="常规 8 2 2 3 4 4" xfId="9074"/>
    <cellStyle name="常规 4 2 3 2 5 4" xfId="9075"/>
    <cellStyle name="常规 2 2 2 3 3 2 3" xfId="9076"/>
    <cellStyle name="常规 11 2 3 2 4 4 3" xfId="9077"/>
    <cellStyle name="常规 12 2 2 3 3 2 2 3" xfId="9078"/>
    <cellStyle name="常规 4 2 3 5 3 2" xfId="9079"/>
    <cellStyle name="常规 13 2 2 2 8" xfId="9080"/>
    <cellStyle name="常规 9 2 3 5 2 3 2" xfId="9081"/>
    <cellStyle name="常规 27 2 2 2 5" xfId="9082"/>
    <cellStyle name="常规 3 2 2 2 4 3 3" xfId="9083"/>
    <cellStyle name="常规 9 2 3 2 4 3" xfId="9084"/>
    <cellStyle name="常规 27 4 4" xfId="9085"/>
    <cellStyle name="常规 2 3 2 4 2 2 2" xfId="9086"/>
    <cellStyle name="常规 27 4 6 3 2" xfId="9087"/>
    <cellStyle name="常规 8 2 4 4 3" xfId="9088"/>
    <cellStyle name="常规 2 3 2 8" xfId="9089"/>
    <cellStyle name="常规 11 2 3 2 4 2 5" xfId="9090"/>
    <cellStyle name="百分比 2 2 2 3 3" xfId="9091"/>
    <cellStyle name="常规 5 2 3 4 2 2 4 2" xfId="9092"/>
    <cellStyle name="常规 4 2 2 3 5 2" xfId="9093"/>
    <cellStyle name="常规 13 2 4 3 2 5" xfId="9094"/>
    <cellStyle name="常规 2 4 3 3 4" xfId="9095"/>
    <cellStyle name="常规 7 2 2 3 3 2 4" xfId="9096"/>
    <cellStyle name="常规 8 2 5 3 2 2 4" xfId="9097"/>
    <cellStyle name="常规 8 2 2 5 7 2" xfId="9098"/>
    <cellStyle name="常规 10 2 2 4 2 2 4" xfId="9099"/>
    <cellStyle name="常规 4 2 10 3" xfId="9100"/>
    <cellStyle name="常规 6 9 2 3 2" xfId="9101"/>
    <cellStyle name="常规 7 2 3 3 2 4" xfId="9102"/>
    <cellStyle name="常规 6 3 8 3 2" xfId="9103"/>
    <cellStyle name="常规 59 2 2" xfId="9104"/>
    <cellStyle name="常规 6 6 2 2 2 4" xfId="9105"/>
    <cellStyle name="常规 11 3 3 2 4" xfId="9106"/>
    <cellStyle name="常规 13 4 3 3" xfId="9107"/>
    <cellStyle name="常规 2 2 2 2 5 3 2" xfId="9108"/>
    <cellStyle name="常规 5 5 4 3 4" xfId="9109"/>
    <cellStyle name="常规 41 4 2 2" xfId="9110"/>
    <cellStyle name="常规 7 2 3 3 2 3" xfId="9111"/>
    <cellStyle name="常规 11 2 3 2 2 2 2 4 2" xfId="9112"/>
    <cellStyle name="常规 12 4 2 5" xfId="9113"/>
    <cellStyle name="常规 10 2 3 3 2" xfId="9114"/>
    <cellStyle name="常规 4 2 2 3 3 7 2" xfId="9115"/>
    <cellStyle name="常规 11 5 3" xfId="9116"/>
    <cellStyle name="常规 6 2 5 6 3" xfId="9117"/>
    <cellStyle name="常规 4 2 2 3 3 5" xfId="9118"/>
    <cellStyle name="常规 12 3 4 3 3" xfId="9119"/>
    <cellStyle name="常规 11 2 2 3 4 3" xfId="9120"/>
    <cellStyle name="常规 3 2 3 3 7 2" xfId="9121"/>
    <cellStyle name="常规 42 6" xfId="9122"/>
    <cellStyle name="常规 3 2 6 5" xfId="9123"/>
    <cellStyle name="常规 3 3 2 2 2 2 2" xfId="9124"/>
    <cellStyle name="常规 4 2 2 3 3 2 3 3 2" xfId="9125"/>
    <cellStyle name="常规 12 3 5 2 3 3" xfId="9126"/>
    <cellStyle name="常规 2 2 2 4 2 6" xfId="9127"/>
    <cellStyle name="常规 4 2 4 4 2 2" xfId="9128"/>
    <cellStyle name="常规 3 3 6 6 2" xfId="9129"/>
    <cellStyle name="常规 7 2 2 3 2 2 2 4 2" xfId="9130"/>
    <cellStyle name="常规 2 2 5 5 2" xfId="9131"/>
    <cellStyle name="常规 9 2 2 2 3 2 4" xfId="9132"/>
    <cellStyle name="常规 13 2 2 5 4 3" xfId="9133"/>
    <cellStyle name="常规 40 5 4 3" xfId="9134"/>
    <cellStyle name="常规 9 2 3 2 5 5" xfId="9135"/>
    <cellStyle name="常规 11 2 2 2 2 3 4 2" xfId="9136"/>
    <cellStyle name="常规 3 2 2 2 4 2 2 3" xfId="9137"/>
    <cellStyle name="常规 7 2 3 2 2 4 3" xfId="9138"/>
    <cellStyle name="常规 4 2 2 3 2 2 2 4 2" xfId="9139"/>
    <cellStyle name="常规 4 2 2 3 4 2 2 4" xfId="9140"/>
    <cellStyle name="常规 4 2 2 2 7 3 2" xfId="9141"/>
    <cellStyle name="常规 7 4 3 6" xfId="9142"/>
    <cellStyle name="常规 5 2 4 2 3 4" xfId="9143"/>
    <cellStyle name="常规 10 3 3 4 3" xfId="9144"/>
    <cellStyle name="常规 4 5 7 2" xfId="9145"/>
    <cellStyle name="常规 4 2 3 2 5 2" xfId="9146"/>
    <cellStyle name="常规 8 6 6" xfId="9147"/>
    <cellStyle name="常规 13 2 2 4 4" xfId="9148"/>
    <cellStyle name="常规 2 2 2 2 3 2 3 4" xfId="9149"/>
    <cellStyle name="常规 6 2 3 2 2 2 2 4" xfId="9150"/>
    <cellStyle name="常规 6 2 2 3 5 3 2" xfId="9151"/>
    <cellStyle name="常规 8 2 3 3 5" xfId="9152"/>
    <cellStyle name="常规 6 8 2 3 2" xfId="9153"/>
    <cellStyle name="常规 12 2 5 2 2 2" xfId="9154"/>
    <cellStyle name="常规 10 2 3 2 2 6" xfId="9155"/>
    <cellStyle name="常规 2 6 3 2 6" xfId="9156"/>
    <cellStyle name="常规 4 9 2 6" xfId="9157"/>
    <cellStyle name="常规 6 5 2 2 5" xfId="9158"/>
    <cellStyle name="常规 4 3 2 4 2 2 3" xfId="9159"/>
    <cellStyle name="常规 3 2 5 4 2 3 3 2" xfId="9160"/>
    <cellStyle name="百分比 3 2 3 4" xfId="9161"/>
    <cellStyle name="常规 11 2 8 6" xfId="9162"/>
    <cellStyle name="常规 10 2 2 8 3 2" xfId="9163"/>
    <cellStyle name="常规 4 2 2 6 2 4 2" xfId="9164"/>
    <cellStyle name="常规 9 2 4 4 3 3" xfId="9165"/>
    <cellStyle name="常规 56 5" xfId="9166"/>
    <cellStyle name="常规 6 3 5 6" xfId="9167"/>
    <cellStyle name="常规 4 3 2 6 3" xfId="9168"/>
    <cellStyle name="常规 11 2 5 4 2 2" xfId="9169"/>
    <cellStyle name="常规 6 2 2 3 4 2 2 3" xfId="9170"/>
    <cellStyle name="常规 7 2 3 2 4 2 4" xfId="9171"/>
    <cellStyle name="常规 10 2 3 5 2 2 3" xfId="9172"/>
    <cellStyle name="常规 4 2 2 2 4 4 2" xfId="9173"/>
    <cellStyle name="常规 27 5 2 2" xfId="9174"/>
    <cellStyle name="常规 2 4 2 2 6 2" xfId="9175"/>
    <cellStyle name="常规 9 2 3 2 5 3" xfId="9176"/>
    <cellStyle name="常规 6 4 2 2 6" xfId="9177"/>
    <cellStyle name="常规 3 2 2 8 3 2" xfId="9178"/>
    <cellStyle name="常规 4 3 2 3 2 2 4" xfId="9179"/>
    <cellStyle name="常规 27 2 2 2 2" xfId="9180"/>
    <cellStyle name="常规 42 3 4 3 2" xfId="9181"/>
    <cellStyle name="常规 6 3 2 5 2 4" xfId="9182"/>
    <cellStyle name="常规 10 3 2 5 6" xfId="9183"/>
    <cellStyle name="常规 4 2 3 2 4 2 4" xfId="9184"/>
    <cellStyle name="常规 10 5 4 2 2 4 2" xfId="9185"/>
    <cellStyle name="常规 11 2 2 2 4 2 6" xfId="9186"/>
    <cellStyle name="常规 11 3 4 2" xfId="9187"/>
    <cellStyle name="常规 6 2 5 4 4 2" xfId="9188"/>
    <cellStyle name="常规 6 2 5 2 2 3 3" xfId="9189"/>
    <cellStyle name="常规 13 2 3 7 4 2" xfId="9190"/>
    <cellStyle name="常规 9 2 2 3 5 2 3" xfId="9191"/>
    <cellStyle name="常规 11 2 3 2 4 2 2" xfId="9192"/>
    <cellStyle name="常规 10 2 7 2 2 3" xfId="9193"/>
    <cellStyle name="常规 5 4 2 2 2 4 2" xfId="9194"/>
    <cellStyle name="常规 5 2 2 6 6" xfId="9195"/>
    <cellStyle name="常规 10 5 5 6 2" xfId="9196"/>
    <cellStyle name="常规 9 2 5 4 7" xfId="9197"/>
    <cellStyle name="常规 4 3 2 4 3 3" xfId="9198"/>
    <cellStyle name="常规 54 5 3" xfId="9199"/>
    <cellStyle name="常规 49 5 3" xfId="9200"/>
    <cellStyle name="常规 6 3 3 6 3" xfId="9201"/>
    <cellStyle name="常规 10 2 3 2 5 2" xfId="9202"/>
    <cellStyle name="常规 8 2 2 3 4 2 2 2" xfId="9203"/>
    <cellStyle name="常规 13 2 2 2 7" xfId="9204"/>
    <cellStyle name="常规 8 4 9" xfId="9205"/>
    <cellStyle name="常规 11 3 2 2 2 3 3" xfId="9206"/>
    <cellStyle name="常规 43 3 2 3" xfId="9207"/>
    <cellStyle name="常规 57 2 2 3 2" xfId="9208"/>
    <cellStyle name="常规 2 8 2 3 2" xfId="9209"/>
    <cellStyle name="常规 4 2 3 3 5" xfId="9210"/>
    <cellStyle name="常规 58 2 3" xfId="9211"/>
    <cellStyle name="常规 27 4 3 6 2" xfId="9212"/>
    <cellStyle name="常规 3 2 5 3 2 4" xfId="9213"/>
    <cellStyle name="常规 2 2 4 4 4 3 2" xfId="9214"/>
    <cellStyle name="常规 13 5 2 2 4" xfId="9215"/>
    <cellStyle name="常规 5 2 7 3 4" xfId="9216"/>
    <cellStyle name="常规 7 3 3 7 2" xfId="9217"/>
    <cellStyle name="常规 5 2 3 5 4 3" xfId="9218"/>
    <cellStyle name="常规 6 2 3 2 2" xfId="9219"/>
    <cellStyle name="常规 10 2 2 6 3 3 2" xfId="9220"/>
    <cellStyle name="常规 3 2 5 7 3" xfId="9221"/>
    <cellStyle name="常规 5 2 2 5 2" xfId="9222"/>
    <cellStyle name="常规 3 2 5 7 2" xfId="9223"/>
    <cellStyle name="常规 27 2 3 6 2" xfId="9224"/>
    <cellStyle name="常规 5 4 4 2 3 3" xfId="9225"/>
    <cellStyle name="常规 2 4 2 2 2 4" xfId="9226"/>
    <cellStyle name="常规 6 2 5 3 3 4 2" xfId="9227"/>
    <cellStyle name="常规 11 2 3 4 2" xfId="9228"/>
    <cellStyle name="常规 7 2 4 5 2 4 2" xfId="9229"/>
    <cellStyle name="常规 7 2 3 5 7 2" xfId="9230"/>
    <cellStyle name="常规 4 5 4 2 5" xfId="9231"/>
    <cellStyle name="常规 4 2 5 2 2 3" xfId="9232"/>
    <cellStyle name="常规 3 3 5 4 3 2" xfId="9233"/>
    <cellStyle name="常规 4 12 4" xfId="9234"/>
    <cellStyle name="常规 8 3 2 5 3 3" xfId="9235"/>
    <cellStyle name="常规 10 2 2 2 5" xfId="9236"/>
    <cellStyle name="常规 3 4 5 4" xfId="9237"/>
    <cellStyle name="常规 6 2 6 2 3" xfId="9238"/>
    <cellStyle name="常规 5 3 3 4 3 2" xfId="9239"/>
    <cellStyle name="常规 40 3 2 6" xfId="9240"/>
    <cellStyle name="常规 13 2 3 3 5" xfId="9241"/>
    <cellStyle name="常规 2 2 2 2 3 3 2 5" xfId="9242"/>
    <cellStyle name="常规 9 5 7" xfId="9243"/>
    <cellStyle name="常规 13 2 5 2" xfId="9244"/>
    <cellStyle name="常规 3 4 5" xfId="9245"/>
    <cellStyle name="常规 4 12" xfId="9246"/>
    <cellStyle name="常规 10 2 2 2 3 2" xfId="9247"/>
    <cellStyle name="常规 3 4 5 2 2" xfId="9248"/>
    <cellStyle name="常规 13 2 2 3 5 3 2" xfId="9249"/>
    <cellStyle name="常规 8 5 7 3 2" xfId="9250"/>
    <cellStyle name="常规 4 2 6 4 3 2" xfId="9251"/>
    <cellStyle name="常规 8 3 2 5 2 2" xfId="9252"/>
    <cellStyle name="常规 3 4 4 3" xfId="9253"/>
    <cellStyle name="常规 4 11 3" xfId="9254"/>
    <cellStyle name="常规 12 2 2 2 2 2 5" xfId="9255"/>
    <cellStyle name="常规 4 2 2 2 2 2 6 2" xfId="9256"/>
    <cellStyle name="常规 12 3 2 3 7" xfId="9257"/>
    <cellStyle name="百分比 2 4 2 6 2" xfId="9258"/>
    <cellStyle name="常规 7 2 2 3 4 4 2" xfId="9259"/>
    <cellStyle name="常规 9 4 3 8" xfId="9260"/>
    <cellStyle name="常规 13 2 7 4 3" xfId="9261"/>
    <cellStyle name="常规 2 3 2 2 7" xfId="9262"/>
    <cellStyle name="常规 13 2 3 2 4 2 2 2" xfId="9263"/>
    <cellStyle name="常规 11 2 9 2" xfId="9264"/>
    <cellStyle name="常规 42 2 3" xfId="9265"/>
    <cellStyle name="常规 3 2 10 3" xfId="9266"/>
    <cellStyle name="常规 12 5 2 4 3 2" xfId="9267"/>
    <cellStyle name="常规 6 2 7 2 6" xfId="9268"/>
    <cellStyle name="常规 8 2 5 3 2 2" xfId="9269"/>
    <cellStyle name="常规 6 2 3 3 2 6" xfId="9270"/>
    <cellStyle name="常规 4 2 2 2 3 7 2" xfId="9271"/>
    <cellStyle name="常规 11 4 2 5" xfId="9272"/>
    <cellStyle name="常规 3 2 2 5 3 4 2" xfId="9273"/>
    <cellStyle name="常规 10 6 3 7" xfId="9274"/>
    <cellStyle name="常规 27 4 3 3 2" xfId="9275"/>
    <cellStyle name="常规 8 2 2 4 2" xfId="9276"/>
    <cellStyle name="百分比 2 4 2 2 4" xfId="9277"/>
    <cellStyle name="常规 44 2 4" xfId="9278"/>
    <cellStyle name="常规 8 2 5 2 3 2" xfId="9279"/>
    <cellStyle name="常规 6 2 3 2 3 6" xfId="9280"/>
    <cellStyle name="百分比 2 5 2 2" xfId="9281"/>
    <cellStyle name="常规 11 2 2 4 2 2 2" xfId="9282"/>
    <cellStyle name="常规 7 2 7 4 3 2" xfId="9283"/>
    <cellStyle name="常规 10 2 3 2 2 2 3 2" xfId="9284"/>
    <cellStyle name="常规 12 2 5 3 7 2" xfId="9285"/>
    <cellStyle name="常规 13 2 3 4 4 3 2" xfId="9286"/>
    <cellStyle name="常规 2 2 9" xfId="9287"/>
    <cellStyle name="常规 4 2 4 2 2" xfId="9288"/>
    <cellStyle name="常规 7 2 2 2 2 3 4" xfId="9289"/>
    <cellStyle name="常规 47 2 2 5 2" xfId="9290"/>
    <cellStyle name="常规 52 2 2 5 2" xfId="9291"/>
    <cellStyle name="常规 13 3 2 4 2 2 3" xfId="9292"/>
    <cellStyle name="常规 9 2 3 2 4 7" xfId="9293"/>
    <cellStyle name="百分比 3 8" xfId="9294"/>
    <cellStyle name="常规 21 4" xfId="9295"/>
    <cellStyle name="常规 27 3 4 2 2" xfId="9296"/>
    <cellStyle name="常规 5 2 3 4 4" xfId="9297"/>
    <cellStyle name="常规 2 2 5 4 3" xfId="9298"/>
    <cellStyle name="常规 13 2 2 5 3 4" xfId="9299"/>
    <cellStyle name="常规 9 2 3 2 4 6" xfId="9300"/>
    <cellStyle name="常规 2 2 8" xfId="9301"/>
    <cellStyle name="常规 13 3 2 4 2 2 2" xfId="9302"/>
    <cellStyle name="常规 48 5 3 2" xfId="9303"/>
    <cellStyle name="常规 53 5 3 2" xfId="9304"/>
    <cellStyle name="常规 2 2 5 4 7 2" xfId="9305"/>
    <cellStyle name="常规 2 2 3 2 3 3 4" xfId="9306"/>
    <cellStyle name="常规 5 5 2" xfId="9307"/>
    <cellStyle name="常规 6 2 6 2 6 2" xfId="9308"/>
    <cellStyle name="常规 10 6 4 2 4 2" xfId="9309"/>
    <cellStyle name="常规 4 3 3 3 3" xfId="9310"/>
    <cellStyle name="常规 11 2 2 3 3 3 4" xfId="9311"/>
    <cellStyle name="常规 10 6 3 3 4 2" xfId="9312"/>
    <cellStyle name="常规 27 3 4 4" xfId="9313"/>
    <cellStyle name="常规 5 2 3 5 2 6 2" xfId="9314"/>
    <cellStyle name="常规 37 2 2" xfId="9315"/>
    <cellStyle name="常规 42 2 2" xfId="9316"/>
    <cellStyle name="常规 3 2 10 2" xfId="9317"/>
    <cellStyle name="常规 6 3 3 2 5" xfId="9318"/>
    <cellStyle name="常规 4 9 2 2 2" xfId="9319"/>
    <cellStyle name="常规 7 4 2 4 2" xfId="9320"/>
    <cellStyle name="常规 5 2 4 2 2 2 2" xfId="9321"/>
    <cellStyle name="常规 7 2 5 5 2 2" xfId="9322"/>
    <cellStyle name="常规 5 2 3 5 2 6" xfId="9323"/>
    <cellStyle name="常规 10 3 7 4" xfId="9324"/>
    <cellStyle name="常规 36 3" xfId="9325"/>
    <cellStyle name="常规 41 3" xfId="9326"/>
    <cellStyle name="常规 9 2 2 3 4 2 2 2" xfId="9327"/>
    <cellStyle name="常规 8 8 2" xfId="9328"/>
    <cellStyle name="常规 8 4 3 4 3" xfId="9329"/>
    <cellStyle name="常规 2 2 2 2 3 3" xfId="9330"/>
    <cellStyle name="常规 8 2 3 2 3 7" xfId="9331"/>
    <cellStyle name="常规 7 4 2 4 3" xfId="9332"/>
    <cellStyle name="常规 5 2 4 2 2 2 3" xfId="9333"/>
    <cellStyle name="常规 6 2 2 3 3 2 3 3 2" xfId="9334"/>
    <cellStyle name="常规 8 2" xfId="9335"/>
    <cellStyle name="常规 4 2 3 5 6" xfId="9336"/>
    <cellStyle name="常规 9 2 3 5 2 6" xfId="9337"/>
    <cellStyle name="常规 36 2 2" xfId="9338"/>
    <cellStyle name="常规 41 2 2" xfId="9339"/>
    <cellStyle name="常规 3 9 7" xfId="9340"/>
    <cellStyle name="常规 3 9 2 6 2" xfId="9341"/>
    <cellStyle name="常规 10 5 2 3 3" xfId="9342"/>
    <cellStyle name="常规 6 4 6 2" xfId="9343"/>
    <cellStyle name="常规 8 2 2 3 3 2 3 3 2" xfId="9344"/>
    <cellStyle name="常规 4 2 3 3 4 3" xfId="9345"/>
    <cellStyle name="常规 9 2 2 6 6" xfId="9346"/>
    <cellStyle name="常规 2 5 3 2 5" xfId="9347"/>
    <cellStyle name="常规 11 2 5 4 2 2 4 2" xfId="9348"/>
    <cellStyle name="百分比 2 2 4 2 2 3" xfId="9349"/>
    <cellStyle name="常规 2 2 5 4 2 5" xfId="9350"/>
    <cellStyle name="常规 6 3 2 5 3 3" xfId="9351"/>
    <cellStyle name="常规 4 3 2 3 2 3 3" xfId="9352"/>
    <cellStyle name="常规 4 2 3 2 6 2" xfId="9353"/>
    <cellStyle name="常规 3 9 2 3" xfId="9354"/>
    <cellStyle name="常规 45 7" xfId="9355"/>
    <cellStyle name="常规 50 7" xfId="9356"/>
    <cellStyle name="常规 4 2 2 3 6 4" xfId="9357"/>
    <cellStyle name="常规 11 3 2 2 5" xfId="9358"/>
    <cellStyle name="常规 13 3 3 4" xfId="9359"/>
    <cellStyle name="常规 2 2 2 2 4 3 3" xfId="9360"/>
    <cellStyle name="常规 5 3 3 2 5" xfId="9361"/>
    <cellStyle name="常规 3 9 2 2 2" xfId="9362"/>
    <cellStyle name="常规 3 9 2 2" xfId="9363"/>
    <cellStyle name="常规 4 2 4 4 2 3 3 2" xfId="9364"/>
    <cellStyle name="常规 4 2 2 2 6" xfId="9365"/>
    <cellStyle name="常规 13 5 4 7 2" xfId="9366"/>
    <cellStyle name="常规 2 2 3 7 2 4" xfId="9367"/>
    <cellStyle name="常规 9 2 2 9" xfId="9368"/>
    <cellStyle name="常规 13 2 5 3 4" xfId="9369"/>
    <cellStyle name="常规 3 8" xfId="9370"/>
    <cellStyle name="常规 3 5 3 7" xfId="9371"/>
    <cellStyle name="常规 7 3 4 2 3 2" xfId="9372"/>
    <cellStyle name="常规 12 2 3 5 3 3" xfId="9373"/>
    <cellStyle name="常规 3 6 2 2 2 4 2" xfId="9374"/>
    <cellStyle name="常规 5 2 3 2 4 2 2 4 2" xfId="9375"/>
    <cellStyle name="常规 3 11 5" xfId="9376"/>
    <cellStyle name="常规 3 7 2 6" xfId="9377"/>
    <cellStyle name="常规 4 3 2 4 2 3 2" xfId="9378"/>
    <cellStyle name="常规 9 2 5 3 7 2" xfId="9379"/>
    <cellStyle name="常规 6 5 2 3 4" xfId="9380"/>
    <cellStyle name="常规 3 11 4" xfId="9381"/>
    <cellStyle name="常规 3 7 2 5" xfId="9382"/>
    <cellStyle name="常规 13 5 3 3 4 2" xfId="9383"/>
    <cellStyle name="常规 6 2 2 4 2 3 3" xfId="9384"/>
    <cellStyle name="常规 13 2 3 2 5 3 3 2" xfId="9385"/>
    <cellStyle name="常规 13 3 2 5" xfId="9386"/>
    <cellStyle name="常规 2 2 2 2 4 2 4" xfId="9387"/>
    <cellStyle name="常规 4 2 2 3 5 5" xfId="9388"/>
    <cellStyle name="常规 7 2 8 6 2" xfId="9389"/>
    <cellStyle name="常规 3 2 4 4 3 3" xfId="9390"/>
    <cellStyle name="常规 11 2 5 3 2 6" xfId="9391"/>
    <cellStyle name="常规 12 2 3 2 5 2 2" xfId="9392"/>
    <cellStyle name="常规 13 3 5 3 4" xfId="9393"/>
    <cellStyle name="常规 3 6 3 2 2 4 2" xfId="9394"/>
    <cellStyle name="常规 5 3 7 2" xfId="9395"/>
    <cellStyle name="常规 7 2 4 5 3 2" xfId="9396"/>
    <cellStyle name="常规 7 2 3 6 5" xfId="9397"/>
    <cellStyle name="常规 5 2 2 6 2 4 2" xfId="9398"/>
    <cellStyle name="常规 12 3 4 2 6 2" xfId="9399"/>
    <cellStyle name="常规 9 2 2 3 5 5" xfId="9400"/>
    <cellStyle name="常规 7 3 3 2 5" xfId="9401"/>
    <cellStyle name="常规 9 2 2 2 5 6 2" xfId="9402"/>
    <cellStyle name="常规 3 6 2 2 3 2" xfId="9403"/>
    <cellStyle name="常规 13 3 5 3 3" xfId="9404"/>
    <cellStyle name="常规 11 3 2 4 4 3" xfId="9405"/>
    <cellStyle name="常规 10 2 3 2 4 2 3 3 2" xfId="9406"/>
    <cellStyle name="常规 27 4 4 2 2" xfId="9407"/>
    <cellStyle name="常规 10 2 5 4 4 2" xfId="9408"/>
    <cellStyle name="常规 8 5 2 2 2 3" xfId="9409"/>
    <cellStyle name="常规 10 2 3 2 7" xfId="9410"/>
    <cellStyle name="常规 3 5 5 6" xfId="9411"/>
    <cellStyle name="常规 6 2 3 3 2 5" xfId="9412"/>
    <cellStyle name="百分比 2 2 2 3 4" xfId="9413"/>
    <cellStyle name="常规 11 2 3 2 4 2 6" xfId="9414"/>
    <cellStyle name="常规 6 2 3 2 2 2 3 3" xfId="9415"/>
    <cellStyle name="常规 4 6 4 2 2" xfId="9416"/>
    <cellStyle name="常规 6 2 3 3 2 2 3" xfId="9417"/>
    <cellStyle name="常规 11 2 2 3 6 2" xfId="9418"/>
    <cellStyle name="常规 44 5" xfId="9419"/>
    <cellStyle name="常规 12 5 2 2 2 4" xfId="9420"/>
    <cellStyle name="常规 4 5 5 2 4 2" xfId="9421"/>
    <cellStyle name="常规 5 7 2 2 4" xfId="9422"/>
    <cellStyle name="常规 3 7 4 3 2" xfId="9423"/>
    <cellStyle name="常规 27 5 2 3" xfId="9424"/>
    <cellStyle name="常规 7 2 4 4 2 6" xfId="9425"/>
    <cellStyle name="常规 3 5 4 2 2" xfId="9426"/>
    <cellStyle name="百分比 2 5 2 2 4 2" xfId="9427"/>
    <cellStyle name="常规 11 2 4 4 2 2 3" xfId="9428"/>
    <cellStyle name="常规 12 2 2 6 5" xfId="9429"/>
    <cellStyle name="常规 7 2 3 2 5 2 4" xfId="9430"/>
    <cellStyle name="常规 5 4 2 4 3 2" xfId="9431"/>
    <cellStyle name="常规 5 2 2 2 2 2 3 2" xfId="9432"/>
    <cellStyle name="常规 12 2 2 8 2" xfId="9433"/>
    <cellStyle name="常规 12 2 3 2" xfId="9434"/>
    <cellStyle name="常规 13 3 7 4" xfId="9435"/>
    <cellStyle name="常规 27 5" xfId="9436"/>
    <cellStyle name="常规 7 2 3 2 4 3 3" xfId="9437"/>
    <cellStyle name="常规 6 2 2 3 4 2 3 2" xfId="9438"/>
    <cellStyle name="常规 4 2 3 5 7" xfId="9439"/>
    <cellStyle name="常规 13 3 3 3 4 2" xfId="9440"/>
    <cellStyle name="常规 13 2 4 3 6" xfId="9441"/>
    <cellStyle name="常规 12 2 3 2 3 2 2 2" xfId="9442"/>
    <cellStyle name="常规 12 2 3 2 3 2 2 4" xfId="9443"/>
    <cellStyle name="常规 12 2 3 2 3 3 2" xfId="9444"/>
    <cellStyle name="常规 3 6 2 7 2" xfId="9445"/>
    <cellStyle name="常规 12 2 5 4 2 2 4 2" xfId="9446"/>
    <cellStyle name="常规 6 3 2 3 4 3" xfId="9447"/>
    <cellStyle name="常规 53 2 4 3" xfId="9448"/>
    <cellStyle name="常规 48 2 4 3" xfId="9449"/>
    <cellStyle name="常规 12 2 3 2 3 7" xfId="9450"/>
    <cellStyle name="常规 12 2 3 2 3 7 2" xfId="9451"/>
    <cellStyle name="百分比 4 3 2 3" xfId="9452"/>
    <cellStyle name="常规 10 2 4 3 2 5" xfId="9453"/>
    <cellStyle name="常规 12 2 3 2 4" xfId="9454"/>
    <cellStyle name="常规 2 2 3 2 4 2 2" xfId="9455"/>
    <cellStyle name="常规 12 2 3 2 4 2" xfId="9456"/>
    <cellStyle name="百分比 4 3 2 3 2" xfId="9457"/>
    <cellStyle name="常规 5 2 4 2 2 6" xfId="9458"/>
    <cellStyle name="常规 7 2 6 2 2 2" xfId="9459"/>
    <cellStyle name="常规 9 2 2 3 2 9 2" xfId="9460"/>
    <cellStyle name="常规 2 10 2 2" xfId="9461"/>
    <cellStyle name="常规 10 2 3 2 5 2 4" xfId="9462"/>
    <cellStyle name="常规 7 2 3 4 2 2 3" xfId="9463"/>
    <cellStyle name="常规 2 10 2 2 2" xfId="9464"/>
    <cellStyle name="常规 2 2 2 4 2 4" xfId="9465"/>
    <cellStyle name="常规 13 2 2 2 3 3 4" xfId="9466"/>
    <cellStyle name="常规 12 2 3 2 4 2 6" xfId="9467"/>
    <cellStyle name="常规 12 2 3 2 4 2 2 4" xfId="9468"/>
    <cellStyle name="常规 8 2 3 2 2 6" xfId="9469"/>
    <cellStyle name="常规 12 2 3 2 4 2 3 3" xfId="9470"/>
    <cellStyle name="常规 4 2 3 3 2 3" xfId="9471"/>
    <cellStyle name="常规 12 2 3 2 4 5" xfId="9472"/>
    <cellStyle name="常规 2 2 2 2 2 4 2 4" xfId="9473"/>
    <cellStyle name="常规 7 4 7 2" xfId="9474"/>
    <cellStyle name="常规 10 6 2 4 3" xfId="9475"/>
    <cellStyle name="常规 10 2 2 3 3 3" xfId="9476"/>
    <cellStyle name="常规 10 3 7" xfId="9477"/>
    <cellStyle name="常规 6 2 4 4 7" xfId="9478"/>
    <cellStyle name="常规 10 2 2 3 3 5" xfId="9479"/>
    <cellStyle name="常规 12 2 3 2 4 7 2" xfId="9480"/>
    <cellStyle name="常规 12 2 4 3 2 3 3" xfId="9481"/>
    <cellStyle name="百分比 4 3 2 4" xfId="9482"/>
    <cellStyle name="常规 12 2 2 4 2 6" xfId="9483"/>
    <cellStyle name="常规 8 2 3 8 2" xfId="9484"/>
    <cellStyle name="常规 5 3 4 3 4" xfId="9485"/>
    <cellStyle name="常规 10 2 4 3 2 6 2" xfId="9486"/>
    <cellStyle name="常规 12 2 3 2 5 2" xfId="9487"/>
    <cellStyle name="常规 2 2 2 2 2 4 3 2" xfId="9488"/>
    <cellStyle name="常规 3 6 3 2 5" xfId="9489"/>
    <cellStyle name="常规 2 2 2 2 2 4 3 3" xfId="9490"/>
    <cellStyle name="常规 11 5 2 2 6 2" xfId="9491"/>
    <cellStyle name="常规 10 6 2 6 2" xfId="9492"/>
    <cellStyle name="常规 10 5 4" xfId="9493"/>
    <cellStyle name="常规 6 2 4 6 4" xfId="9494"/>
    <cellStyle name="常规 9 8 2 4 2" xfId="9495"/>
    <cellStyle name="常规 9 4 5 2 4 2" xfId="9496"/>
    <cellStyle name="常规 12 2 3 2 6 4 2" xfId="9497"/>
    <cellStyle name="常规 4 4 2 2 2 4 2" xfId="9498"/>
    <cellStyle name="常规 5 5 2 2 6 2" xfId="9499"/>
    <cellStyle name="常规 12 2 3 3 2 2 3" xfId="9500"/>
    <cellStyle name="常规 10 2 4 3 3 4" xfId="9501"/>
    <cellStyle name="常规 12 2 3 3 3" xfId="9502"/>
    <cellStyle name="百分比 4 3 3 2" xfId="9503"/>
    <cellStyle name="百分比 4 3 3 3" xfId="9504"/>
    <cellStyle name="常规 6 12 4 2" xfId="9505"/>
    <cellStyle name="常规 12 2 3 3 4" xfId="9506"/>
    <cellStyle name="常规 3 5 3 2 5" xfId="9507"/>
    <cellStyle name="常规 8 2 2 3 4 2 3 3 2" xfId="9508"/>
    <cellStyle name="常规 5 3 2 4 4 3" xfId="9509"/>
    <cellStyle name="常规 8 2 2 7 2" xfId="9510"/>
    <cellStyle name="常规 2 2 2 2 2 5 2 2 2" xfId="9511"/>
    <cellStyle name="常规 12 2 3 4 4" xfId="9512"/>
    <cellStyle name="常规 3 2 4 2 7 2" xfId="9513"/>
    <cellStyle name="常规 2 10 2 4" xfId="9514"/>
    <cellStyle name="常规 8 2 9 2" xfId="9515"/>
    <cellStyle name="常规 11 2 3 2 3 2 2 3" xfId="9516"/>
    <cellStyle name="常规 11 2 2 3 3 4 3 2" xfId="9517"/>
    <cellStyle name="常规 10 2 4 3 4 3" xfId="9518"/>
    <cellStyle name="常规 2 5 2 2 2 4" xfId="9519"/>
    <cellStyle name="常规 7 2 2 2 5 3 3 2" xfId="9520"/>
    <cellStyle name="常规 10 7 2 2 2" xfId="9521"/>
    <cellStyle name="常规 3 2 3 2 5 3" xfId="9522"/>
    <cellStyle name="常规 8 2 2 2 3 2 2 4 2" xfId="9523"/>
    <cellStyle name="百分比 2 2 2" xfId="9524"/>
    <cellStyle name="常规 12 2 2 2 3 4 3" xfId="9525"/>
    <cellStyle name="常规 8 2 2 5 2" xfId="9526"/>
    <cellStyle name="常规 5 3 2 4 2 3" xfId="9527"/>
    <cellStyle name="常规 5 2 4 6 2" xfId="9528"/>
    <cellStyle name="常规 13 2 5 4 5" xfId="9529"/>
    <cellStyle name="常规 9 2 3 3 2 3 2" xfId="9530"/>
    <cellStyle name="常规 11 3 2 5 2 4 2" xfId="9531"/>
    <cellStyle name="常规 12 2 3 4 2 2 4" xfId="9532"/>
    <cellStyle name="常规 11 2 2 7 4" xfId="9533"/>
    <cellStyle name="常规 12 3 8 3" xfId="9534"/>
    <cellStyle name="常规 8 7 2 5" xfId="9535"/>
    <cellStyle name="常规 3 2 2 3 3 7 2" xfId="9536"/>
    <cellStyle name="常规 5 2 5 5 2 3" xfId="9537"/>
    <cellStyle name="常规 4 5" xfId="9538"/>
    <cellStyle name="常规 12 2 3 4 3" xfId="9539"/>
    <cellStyle name="常规 2 2 2 6 3 3 2" xfId="9540"/>
    <cellStyle name="常规 2 10 3 2" xfId="9541"/>
    <cellStyle name="常规 7 2 3 4 2 3 3" xfId="9542"/>
    <cellStyle name="常规 10 2 2 3 5 3 3 2" xfId="9543"/>
    <cellStyle name="常规 2 6 2 2 6 2" xfId="9544"/>
    <cellStyle name="常规 12 2 3 4 3 4 2" xfId="9545"/>
    <cellStyle name="常规 2 10 3 3" xfId="9546"/>
    <cellStyle name="常规 12 2 3 4 4 2" xfId="9547"/>
    <cellStyle name="常规 12 2 3 4 4 3" xfId="9548"/>
    <cellStyle name="常规 13 2 3 5 5" xfId="9549"/>
    <cellStyle name="常规 9 7 7" xfId="9550"/>
    <cellStyle name="常规 6 2 3 2 4 3" xfId="9551"/>
    <cellStyle name="常规 12 3 3" xfId="9552"/>
    <cellStyle name="常规 6 2 6 4 3" xfId="9553"/>
    <cellStyle name="常规 4 2 4 4 2" xfId="9554"/>
    <cellStyle name="常规 11 3 2 2 2 3" xfId="9555"/>
    <cellStyle name="常规 8 2 5 4 4" xfId="9556"/>
    <cellStyle name="常规 13 2 5 4 7 2" xfId="9557"/>
    <cellStyle name="常规 5 2 4 2 7 2" xfId="9558"/>
    <cellStyle name="常规 12 2 3 5 3" xfId="9559"/>
    <cellStyle name="常规 13 2 2 5 2 2 2" xfId="9560"/>
    <cellStyle name="常规 12 2 3 5 3 4" xfId="9561"/>
    <cellStyle name="常规 12 2 3 5 3 4 2" xfId="9562"/>
    <cellStyle name="常规 13 4 3 2" xfId="9563"/>
    <cellStyle name="常规 11 3 3 2 3" xfId="9564"/>
    <cellStyle name="常规 11 2 4 4 2 2 4 2" xfId="9565"/>
    <cellStyle name="常规 11 2 3 2 3 2 2 2" xfId="9566"/>
    <cellStyle name="常规 2 10 4 3" xfId="9567"/>
    <cellStyle name="常规 10 3 2 2 2" xfId="9568"/>
    <cellStyle name="常规 6 2 4 4 2 2 2" xfId="9569"/>
    <cellStyle name="常规 4 2 2 4 2 6 2" xfId="9570"/>
    <cellStyle name="常规 12 2 3 5 4" xfId="9571"/>
    <cellStyle name="常规 2 4 2 2 5" xfId="9572"/>
    <cellStyle name="常规 8 2 3 5 7" xfId="9573"/>
    <cellStyle name="常规 4 2 2 2 4 3" xfId="9574"/>
    <cellStyle name="常规 2 5 3 2 6" xfId="9575"/>
    <cellStyle name="常规 2 10 4 3 2" xfId="9576"/>
    <cellStyle name="常规 12 2 3 5 4 3" xfId="9577"/>
    <cellStyle name="常规 9 2 5 4" xfId="9578"/>
    <cellStyle name="常规 12 2 3 5 5" xfId="9579"/>
    <cellStyle name="常规 8 2 8 3 3 2" xfId="9580"/>
    <cellStyle name="常规 12 2 3 6" xfId="9581"/>
    <cellStyle name="常规 12 2 3 6 2" xfId="9582"/>
    <cellStyle name="常规 12 2 3 6 4" xfId="9583"/>
    <cellStyle name="常规 10 2 3 4 2 3 3 2" xfId="9584"/>
    <cellStyle name="常规 8 3 2 2 2 2 4 2" xfId="9585"/>
    <cellStyle name="常规 12 5 2 3" xfId="9586"/>
    <cellStyle name="常规 55 3 3" xfId="9587"/>
    <cellStyle name="常规 6 3 4 4 3" xfId="9588"/>
    <cellStyle name="常规 4 2 7 4" xfId="9589"/>
    <cellStyle name="常规 12 2 3 7 2" xfId="9590"/>
    <cellStyle name="常规 12 2 3 7 3" xfId="9591"/>
    <cellStyle name="百分比 4 3 7 2" xfId="9592"/>
    <cellStyle name="常规 2 2 2 2 5 6" xfId="9593"/>
    <cellStyle name="常规 12 2 3 7 4" xfId="9594"/>
    <cellStyle name="常规 12 2 3 8 2" xfId="9595"/>
    <cellStyle name="常规 12 2 4 2 2 2 4" xfId="9596"/>
    <cellStyle name="常规 11 2 4 5 6" xfId="9597"/>
    <cellStyle name="常规 11 7 2 3 3 2" xfId="9598"/>
    <cellStyle name="常规 2 2 2 2 2 3 2 6 2" xfId="9599"/>
    <cellStyle name="常规 6 2 3 4 7 2" xfId="9600"/>
    <cellStyle name="常规 7 2 2 2 3 2 2 4 2" xfId="9601"/>
    <cellStyle name="常规 10 2 2 6" xfId="9602"/>
    <cellStyle name="常规 6 2 4 3 2 6" xfId="9603"/>
    <cellStyle name="常规 13 3 4 2 2 4 2" xfId="9604"/>
    <cellStyle name="常规 10 2 7 3 2" xfId="9605"/>
    <cellStyle name="常规 4 2 2 3 4 3 4 2" xfId="9606"/>
    <cellStyle name="常规 3 6 2 3 2" xfId="9607"/>
    <cellStyle name="百分比 4 4 2 2" xfId="9608"/>
    <cellStyle name="常规 12 2 4 2 3" xfId="9609"/>
    <cellStyle name="常规 10 2 4 4 2 4" xfId="9610"/>
    <cellStyle name="常规 13 2 2 3 3 2 2 2" xfId="9611"/>
    <cellStyle name="百分比 4 4 2 3" xfId="9612"/>
    <cellStyle name="常规 10 2 4 4 2 5" xfId="9613"/>
    <cellStyle name="常规 3 6 2 3 3" xfId="9614"/>
    <cellStyle name="常规 8 2 3 2 2" xfId="9615"/>
    <cellStyle name="百分比 4 4 2 4" xfId="9616"/>
    <cellStyle name="常规 7 3 2 2 3 4 2" xfId="9617"/>
    <cellStyle name="常规 10 2 4 4 2 6" xfId="9618"/>
    <cellStyle name="常规 12 2 4 2 5" xfId="9619"/>
    <cellStyle name="百分比 4 4 2 5" xfId="9620"/>
    <cellStyle name="常规 8 2 2 2 4 2 6" xfId="9621"/>
    <cellStyle name="常规 12 2 4 3 2" xfId="9622"/>
    <cellStyle name="常规 10 2 4 4 3 3" xfId="9623"/>
    <cellStyle name="常规 4 4 3 2 2 4 2" xfId="9624"/>
    <cellStyle name="常规 12 2 4 3 2 2 4 2" xfId="9625"/>
    <cellStyle name="常规 9 2 7 2 4" xfId="9626"/>
    <cellStyle name="常规 12 2 4 3 2 3 2" xfId="9627"/>
    <cellStyle name="常规 2 2 2 2 2 4 2 2 3" xfId="9628"/>
    <cellStyle name="常规 2 2 2 2 6 2 5" xfId="9629"/>
    <cellStyle name="常规 13 5 2 6" xfId="9630"/>
    <cellStyle name="常规 9 2 2 3 2 8 2" xfId="9631"/>
    <cellStyle name="常规 11 2 2 3 2 3 4 2" xfId="9632"/>
    <cellStyle name="常规 5 2 7 7" xfId="9633"/>
    <cellStyle name="常规 3 6 2 4 2" xfId="9634"/>
    <cellStyle name="常规 10 2 4 4 3 4" xfId="9635"/>
    <cellStyle name="常规 12 2 4 3 3" xfId="9636"/>
    <cellStyle name="常规 13 2 9 2" xfId="9637"/>
    <cellStyle name="常规 11 10" xfId="9638"/>
    <cellStyle name="常规 6 2 2 2 2 2 3" xfId="9639"/>
    <cellStyle name="常规 8 2 3 3 2" xfId="9640"/>
    <cellStyle name="常规 3 6 2 4 3" xfId="9641"/>
    <cellStyle name="常规 12 2 4 3 4" xfId="9642"/>
    <cellStyle name="百分比 4 4 3 3" xfId="9643"/>
    <cellStyle name="常规 13 2 2 2 3 7 2" xfId="9644"/>
    <cellStyle name="常规 3 2 2 3 3" xfId="9645"/>
    <cellStyle name="常规 13 3 2 2 2 4" xfId="9646"/>
    <cellStyle name="常规 2 11 2 3" xfId="9647"/>
    <cellStyle name="常规 10 2 2 3 4 7 2" xfId="9648"/>
    <cellStyle name="常规 12 2 4 3 4 3 2" xfId="9649"/>
    <cellStyle name="常规 4 5 2 2 2 4 2" xfId="9650"/>
    <cellStyle name="百分比 4 4 3 4" xfId="9651"/>
    <cellStyle name="常规 12 2 4 3 5" xfId="9652"/>
    <cellStyle name="常规 5 2 3 2 2 2 6 2" xfId="9653"/>
    <cellStyle name="常规 12 2 4 4 2 2 4" xfId="9654"/>
    <cellStyle name="常规 12 2 4 4 3" xfId="9655"/>
    <cellStyle name="常规 6 15" xfId="9656"/>
    <cellStyle name="常规 13 2 6 2 2 4 2" xfId="9657"/>
    <cellStyle name="常规 40 3 2 2 5 2" xfId="9658"/>
    <cellStyle name="常规 13 2 2 2 5 2 4 2" xfId="9659"/>
    <cellStyle name="百分比 4 4 4 3" xfId="9660"/>
    <cellStyle name="百分比 2 2 3 3" xfId="9661"/>
    <cellStyle name="常规 9 3 2 11 2" xfId="9662"/>
    <cellStyle name="常规 5 4 4 2 6 2" xfId="9663"/>
    <cellStyle name="常规 12 2 2 5 2 2 3" xfId="9664"/>
    <cellStyle name="常规 12 2 4 4 4 3" xfId="9665"/>
    <cellStyle name="常规 12 2 4 5 2" xfId="9666"/>
    <cellStyle name="常规 12 2 4 5 3" xfId="9667"/>
    <cellStyle name="常规 12 2 4 5 3 3" xfId="9668"/>
    <cellStyle name="常规 12 2 4 5 6 2" xfId="9669"/>
    <cellStyle name="常规 11 5 2 2 3" xfId="9670"/>
    <cellStyle name="百分比 4 7 3" xfId="9671"/>
    <cellStyle name="常规 13 3 2 2 3" xfId="9672"/>
    <cellStyle name="常规 2 2 4 4 2 3" xfId="9673"/>
    <cellStyle name="常规 11 2 3 5 2 3" xfId="9674"/>
    <cellStyle name="常规 4 2 3 2 5 6 2" xfId="9675"/>
    <cellStyle name="常规 2 2 3 4 3 4" xfId="9676"/>
    <cellStyle name="常规 12 2 3 2 2 2 2" xfId="9677"/>
    <cellStyle name="常规 2 2 2 2 4 2 2 4" xfId="9678"/>
    <cellStyle name="常规 13 3 2 3 4" xfId="9679"/>
    <cellStyle name="常规 3 2 2 7 2" xfId="9680"/>
    <cellStyle name="常规 2 11 6 2" xfId="9681"/>
    <cellStyle name="常规 9 2 6 2 4" xfId="9682"/>
    <cellStyle name="常规 2 2 3 2 4 2 2 4 2" xfId="9683"/>
    <cellStyle name="常规 2 2 2 2 12" xfId="9684"/>
    <cellStyle name="常规 13 3 2 4 4 2" xfId="9685"/>
    <cellStyle name="常规 9 2 3 2 2 2 3" xfId="9686"/>
    <cellStyle name="常规 2 2 2 2 2 5 2 6" xfId="9687"/>
    <cellStyle name="常规 4 3 4 7 2" xfId="9688"/>
    <cellStyle name="常规 9 2 4 6 4 2" xfId="9689"/>
    <cellStyle name="常规 5 2 5 4 2 2 4" xfId="9690"/>
    <cellStyle name="常规 2 2 2 2 2 4 2 6" xfId="9691"/>
    <cellStyle name="常规 12 2 3 2 2 2 2 2" xfId="9692"/>
    <cellStyle name="常规 2 2 2 2 4 2 2 4 2" xfId="9693"/>
    <cellStyle name="常规 13 3 2 3 4 2" xfId="9694"/>
    <cellStyle name="常规 12 2 8 2 4" xfId="9695"/>
    <cellStyle name="常规 8 5 4 3 4 2" xfId="9696"/>
    <cellStyle name="常规 13 2 2 3 2 3 4 2" xfId="9697"/>
    <cellStyle name="常规 12 2 5 2 2" xfId="9698"/>
    <cellStyle name="常规 6 2 2 2 6" xfId="9699"/>
    <cellStyle name="常规 9 2 2 3 6 4" xfId="9700"/>
    <cellStyle name="常规 10 2 4 5 2 3" xfId="9701"/>
    <cellStyle name="常规 11 3 5 4 3 2" xfId="9702"/>
    <cellStyle name="常规 12 2 5 2 2 3" xfId="9703"/>
    <cellStyle name="常规 42 4 2" xfId="9704"/>
    <cellStyle name="常规 12 2 5 2 2 3 3" xfId="9705"/>
    <cellStyle name="常规 12 2 5 2 3 4 2" xfId="9706"/>
    <cellStyle name="常规 3 2 4 3 7" xfId="9707"/>
    <cellStyle name="常规 10 2 3 2 4 7 2" xfId="9708"/>
    <cellStyle name="常规 12 2 5 2 4 3 2" xfId="9709"/>
    <cellStyle name="常规 5 5 3 2 3 2" xfId="9710"/>
    <cellStyle name="常规 10 6 2 3 4 2" xfId="9711"/>
    <cellStyle name="常规 10 2 2 3 2 4 2" xfId="9712"/>
    <cellStyle name="常规 3 2 7 2 3 3" xfId="9713"/>
    <cellStyle name="常规 12 2 5 3" xfId="9714"/>
    <cellStyle name="常规 10 2 4 5 3 3" xfId="9715"/>
    <cellStyle name="常规 12 2 5 3 2" xfId="9716"/>
    <cellStyle name="常规 7 2 5 2 2" xfId="9717"/>
    <cellStyle name="常规 9 2 2 2 2 9" xfId="9718"/>
    <cellStyle name="常规 10 2 6 6" xfId="9719"/>
    <cellStyle name="常规 4 2 2 5 2 2 2" xfId="9720"/>
    <cellStyle name="常规 6 2 3 2 8" xfId="9721"/>
    <cellStyle name="常规 13 2 2 3 3 3 3" xfId="9722"/>
    <cellStyle name="常规 8 5 5 3 3" xfId="9723"/>
    <cellStyle name="常规 2 2 3 4 2 3" xfId="9724"/>
    <cellStyle name="常规 10 2 4 5 3 3 2" xfId="9725"/>
    <cellStyle name="常规 10 2 3 3 2 6" xfId="9726"/>
    <cellStyle name="常规 12 2 5 3 2 2" xfId="9727"/>
    <cellStyle name="常规 8 2 2 5 2 2 4" xfId="9728"/>
    <cellStyle name="常规 12 2 5 3 4" xfId="9729"/>
    <cellStyle name="常规 3 6 3 4 3" xfId="9730"/>
    <cellStyle name="常规 8 2 4 3 2" xfId="9731"/>
    <cellStyle name="常规 13 2 3 3 2 3 3 2" xfId="9732"/>
    <cellStyle name="常规 13 3 4 2 2 2" xfId="9733"/>
    <cellStyle name="常规 11 3 2 2 2 6" xfId="9734"/>
    <cellStyle name="常规 13 9 3" xfId="9735"/>
    <cellStyle name="常规 4 5 3 2 2 4" xfId="9736"/>
    <cellStyle name="常规 12 2 5 3 4 3" xfId="9737"/>
    <cellStyle name="常规 10 2 3 4 2 6" xfId="9738"/>
    <cellStyle name="常规 12 2 5 4 2 2" xfId="9739"/>
    <cellStyle name="常规 12 2 5 4 3" xfId="9740"/>
    <cellStyle name="常规 8 2 2 5 2 3 3" xfId="9741"/>
    <cellStyle name="常规 12 2 5 4 3 3" xfId="9742"/>
    <cellStyle name="常规 12 2 5 4 4 2" xfId="9743"/>
    <cellStyle name="常规 12 2 5 4 4 3" xfId="9744"/>
    <cellStyle name="常规 9 2 2 3 2 4 2" xfId="9745"/>
    <cellStyle name="常规 12 2 5 5 5" xfId="9746"/>
    <cellStyle name="百分比 3 7 3 2" xfId="9747"/>
    <cellStyle name="常规 11 6 2 2 3" xfId="9748"/>
    <cellStyle name="常规 7 2 4 2 5" xfId="9749"/>
    <cellStyle name="常规 9 2 2 3 2 4 3 2" xfId="9750"/>
    <cellStyle name="常规 12 2 5 5 6 2" xfId="9751"/>
    <cellStyle name="常规 12 2 5 6" xfId="9752"/>
    <cellStyle name="常规 8 2 2 5 2 5" xfId="9753"/>
    <cellStyle name="常规 12 2 5 7" xfId="9754"/>
    <cellStyle name="常规 9 2 7 3 2" xfId="9755"/>
    <cellStyle name="常规 8 2 2 5 2 6" xfId="9756"/>
    <cellStyle name="常规 13 3 2 4 4" xfId="9757"/>
    <cellStyle name="常规 12 2 3 2 2 3 2" xfId="9758"/>
    <cellStyle name="常规 12 2 5 8" xfId="9759"/>
    <cellStyle name="常规 3 2 3 5 2 6 2" xfId="9760"/>
    <cellStyle name="常规 9 2 7 3 3" xfId="9761"/>
    <cellStyle name="常规 6 4 3 2 3 2" xfId="9762"/>
    <cellStyle name="常规 12 2 6 2" xfId="9763"/>
    <cellStyle name="常规 4 2 3 3 7" xfId="9764"/>
    <cellStyle name="常规 6 4 2 4 3" xfId="9765"/>
    <cellStyle name="常规 5 2 3 2 2 2 3" xfId="9766"/>
    <cellStyle name="常规 3 6 3 2 4" xfId="9767"/>
    <cellStyle name="常规 4 3 4 3 4 2" xfId="9768"/>
    <cellStyle name="常规 3 2 7 2 3 2" xfId="9769"/>
    <cellStyle name="常规 8 2 4 9" xfId="9770"/>
    <cellStyle name="常规 5 3 3 2 4" xfId="9771"/>
    <cellStyle name="常规 3 6 4 3 2" xfId="9772"/>
    <cellStyle name="常规 12 2 6 2 3" xfId="9773"/>
    <cellStyle name="常规 12 2 3 2 5 3 3" xfId="9774"/>
    <cellStyle name="常规 9 2 3 4 2 3 2" xfId="9775"/>
    <cellStyle name="常规 4 2 2 5 3 2" xfId="9776"/>
    <cellStyle name="常规 12 2 6 3" xfId="9777"/>
    <cellStyle name="常规 7 2 2 2 5 6 2" xfId="9778"/>
    <cellStyle name="常规 4 5 4 2 2 3" xfId="9779"/>
    <cellStyle name="常规 7 3 2 2 2 6 2" xfId="9780"/>
    <cellStyle name="常规 12 2 6 3 4 2" xfId="9781"/>
    <cellStyle name="常规 12 2 6 4 3" xfId="9782"/>
    <cellStyle name="常规 12 2 6 5" xfId="9783"/>
    <cellStyle name="常规 8 2 2 5 3 4" xfId="9784"/>
    <cellStyle name="常规 11 3 2 3 4 3" xfId="9785"/>
    <cellStyle name="常规 13 3 4 3 3" xfId="9786"/>
    <cellStyle name="常规 12 2 2 3 4 2 2" xfId="9787"/>
    <cellStyle name="常规 12 4 4 3 4" xfId="9788"/>
    <cellStyle name="常规 12 2 7 2" xfId="9789"/>
    <cellStyle name="常规 12 2 2 3 4 2 2 2" xfId="9790"/>
    <cellStyle name="常规 12 4 4 3 4 2" xfId="9791"/>
    <cellStyle name="常规 7 5 3" xfId="9792"/>
    <cellStyle name="常规 12 2 7 2 2 3" xfId="9793"/>
    <cellStyle name="常规 7 5 2 2 3 3" xfId="9794"/>
    <cellStyle name="常规 5 2 3 3 7" xfId="9795"/>
    <cellStyle name="常规 2 2 5 3 2 3 3 2" xfId="9796"/>
    <cellStyle name="常规 7 5 2 2 4" xfId="9797"/>
    <cellStyle name="常规 5 2 4 2 7" xfId="9798"/>
    <cellStyle name="常规 7 2 5 2 3 2" xfId="9799"/>
    <cellStyle name="常规 5 2 3 2 3 6" xfId="9800"/>
    <cellStyle name="常规 10 2 2 2 2 2 3 2" xfId="9801"/>
    <cellStyle name="常规 6 2 3 3 4 3 2" xfId="9802"/>
    <cellStyle name="常规 8 3 2 3 6" xfId="9803"/>
    <cellStyle name="常规 2 17" xfId="9804"/>
    <cellStyle name="常规 10 3 2 4 2 2" xfId="9805"/>
    <cellStyle name="常规 37" xfId="9806"/>
    <cellStyle name="常规 42" xfId="9807"/>
    <cellStyle name="常规 3 5 4 3 3" xfId="9808"/>
    <cellStyle name="常规 7 9 2" xfId="9809"/>
    <cellStyle name="常规 12 2 7 2 6 2" xfId="9810"/>
    <cellStyle name="常规 8 4 2 2 3 3" xfId="9811"/>
    <cellStyle name="常规 5 3 2 3 4 2" xfId="9812"/>
    <cellStyle name="常规 2 2 2 3 5 2 3" xfId="9813"/>
    <cellStyle name="常规 4 2 3 6 2 4 2" xfId="9814"/>
    <cellStyle name="常规 11 2 5 3 2 5" xfId="9815"/>
    <cellStyle name="常规 7 4 4 2" xfId="9816"/>
    <cellStyle name="常规 3 2 2 2 4 4" xfId="9817"/>
    <cellStyle name="常规 4 2 6 3" xfId="9818"/>
    <cellStyle name="常规 8 3 3 3 4 2" xfId="9819"/>
    <cellStyle name="常规 5 2 5 4 2 2 3" xfId="9820"/>
    <cellStyle name="常规 10 2 4 3 4 2" xfId="9821"/>
    <cellStyle name="常规 3 6 6 3 2" xfId="9822"/>
    <cellStyle name="常规 27 4 2 6 2" xfId="9823"/>
    <cellStyle name="常规 12 2 8 2 3" xfId="9824"/>
    <cellStyle name="常规 8 4 3 2 6 2" xfId="9825"/>
    <cellStyle name="常规 4 2 3 2" xfId="9826"/>
    <cellStyle name="常规 5 2 5 4 2 3 2" xfId="9827"/>
    <cellStyle name="常规 7 3 2 4 2 4" xfId="9828"/>
    <cellStyle name="常规 12 2 8 3 2" xfId="9829"/>
    <cellStyle name="常规 5 2 5 4 2 3 3" xfId="9830"/>
    <cellStyle name="常规 7 3 2 4 2 5" xfId="9831"/>
    <cellStyle name="常规 12 2 8 3 3" xfId="9832"/>
    <cellStyle name="常规 7 5 3 3 4" xfId="9833"/>
    <cellStyle name="常规 12 2 8 3 3 2" xfId="9834"/>
    <cellStyle name="常规 11 4 3 2 5" xfId="9835"/>
    <cellStyle name="常规 2 2 2 3 5 3 3" xfId="9836"/>
    <cellStyle name="常规 12 2 9" xfId="9837"/>
    <cellStyle name="常规 12 2 9 3" xfId="9838"/>
    <cellStyle name="常规 12 2 9 4" xfId="9839"/>
    <cellStyle name="常规 46 2 4 2" xfId="9840"/>
    <cellStyle name="常规 51 2 4 2" xfId="9841"/>
    <cellStyle name="常规 8 2 2 2 3 3 4" xfId="9842"/>
    <cellStyle name="常规 12 3 2 2 2 2 2" xfId="9843"/>
    <cellStyle name="常规 3 8 2 6" xfId="9844"/>
    <cellStyle name="常规 13 2 2 3 5 3 3" xfId="9845"/>
    <cellStyle name="常规 4 2 5 2 7" xfId="9846"/>
    <cellStyle name="常规 12 3 2 2 3 3" xfId="9847"/>
    <cellStyle name="常规 12 3 2 2 2 2 4" xfId="9848"/>
    <cellStyle name="常规 9 3 2 3 2 3" xfId="9849"/>
    <cellStyle name="常规 10 6 6 3 2" xfId="9850"/>
    <cellStyle name="常规 6 2 3 4 3 4" xfId="9851"/>
    <cellStyle name="常规 7 3 2 2 2" xfId="9852"/>
    <cellStyle name="常规 7 2 4 2 3 3" xfId="9853"/>
    <cellStyle name="常规 5 2 2 2 3 7" xfId="9854"/>
    <cellStyle name="常规 2 10 2 3 3 2" xfId="9855"/>
    <cellStyle name="常规 5 2 2 3 3 3 4 2" xfId="9856"/>
    <cellStyle name="常规 2 4 6 4 2" xfId="9857"/>
    <cellStyle name="常规 7 2 7 4 2" xfId="9858"/>
    <cellStyle name="常规 10 2 3 2 2 2 2" xfId="9859"/>
    <cellStyle name="常规 41 8" xfId="9860"/>
    <cellStyle name="常规 13 2 2 3 4 2" xfId="9861"/>
    <cellStyle name="常规 8 5 6 2" xfId="9862"/>
    <cellStyle name="常规 4 3 6 2 4" xfId="9863"/>
    <cellStyle name="常规 13 2 3 4 2 6 2" xfId="9864"/>
    <cellStyle name="常规 27 6 2 4" xfId="9865"/>
    <cellStyle name="常规 10 2 5 2 4 3" xfId="9866"/>
    <cellStyle name="常规 13 2 2 3 7 2" xfId="9867"/>
    <cellStyle name="常规 13 2 2 3 7 3 2" xfId="9868"/>
    <cellStyle name="常规 4 2 7 2 6" xfId="9869"/>
    <cellStyle name="常规 12 3 2 4 3 2" xfId="9870"/>
    <cellStyle name="常规 7 3 8 2" xfId="9871"/>
    <cellStyle name="常规 8 2 2 3 4 2 2 3" xfId="9872"/>
    <cellStyle name="常规 12 5 4 2 3 3 2" xfId="9873"/>
    <cellStyle name="常规 12 2 2 2 2 3 2" xfId="9874"/>
    <cellStyle name="常规 12 3 2 4 4" xfId="9875"/>
    <cellStyle name="常规 3 2 2 6 3 3" xfId="9876"/>
    <cellStyle name="常规 5 2 2 2 2 2 3" xfId="9877"/>
    <cellStyle name="常规 5 4 2 4 3" xfId="9878"/>
    <cellStyle name="常规 4 3 2 3 2 3 3 2" xfId="9879"/>
    <cellStyle name="常规 12 2 3 2 3 5" xfId="9880"/>
    <cellStyle name="常规 8 2 2 2 6 4 2" xfId="9881"/>
    <cellStyle name="常规 12 3 2 6" xfId="9882"/>
    <cellStyle name="常规 10 2 2 3 4 4 2" xfId="9883"/>
    <cellStyle name="常规 27 2 9 2" xfId="9884"/>
    <cellStyle name="常规 13 2 5 5 3 3" xfId="9885"/>
    <cellStyle name="常规 12 3 3 2 3 3 2" xfId="9886"/>
    <cellStyle name="常规 11 2 2 2 5 3 2" xfId="9887"/>
    <cellStyle name="常规 12 3 3 4 3 2" xfId="9888"/>
    <cellStyle name="常规 10 2 5 4 2 3" xfId="9889"/>
    <cellStyle name="常规 9 2 3 2 6 4" xfId="9890"/>
    <cellStyle name="常规 11 4 4 4 3 2" xfId="9891"/>
    <cellStyle name="常规 11 7 2 3 3" xfId="9892"/>
    <cellStyle name="常规 13 3 2 2 4 2" xfId="9893"/>
    <cellStyle name="常规 2 2 2 2 2 3 2 6" xfId="9894"/>
    <cellStyle name="常规 7 2 3 5 2 2 3" xfId="9895"/>
    <cellStyle name="常规 7 2 2 2 3 2 2 4" xfId="9896"/>
    <cellStyle name="常规 6 2 3 4 7" xfId="9897"/>
    <cellStyle name="常规 12 2 2 2 5 2" xfId="9898"/>
    <cellStyle name="常规 3 2 5 4 6" xfId="9899"/>
    <cellStyle name="常规 12 3 4 2 2 4 2" xfId="9900"/>
    <cellStyle name="常规 11 2 2 3 3 5" xfId="9901"/>
    <cellStyle name="常规 12 3 4 2 5" xfId="9902"/>
    <cellStyle name="常规 6 6 3 2 2 4 2" xfId="9903"/>
    <cellStyle name="常规 11 2 2 2 7" xfId="9904"/>
    <cellStyle name="常规 12 3 3 6" xfId="9905"/>
    <cellStyle name="常规 5 2 2 2 5 2 4 2" xfId="9906"/>
    <cellStyle name="常规 4 2 4 3 3" xfId="9907"/>
    <cellStyle name="常规 11 2 2 2 4 3 4" xfId="9908"/>
    <cellStyle name="常规 3 2 7 3 4" xfId="9909"/>
    <cellStyle name="常规 2 2 3 4 6 2" xfId="9910"/>
    <cellStyle name="常规 13 2 2 3 3 7 2" xfId="9911"/>
    <cellStyle name="常规 12 4 5 4" xfId="9912"/>
    <cellStyle name="常规 11 2 3 4 5" xfId="9913"/>
    <cellStyle name="常规 4 6 2 2 2 3" xfId="9914"/>
    <cellStyle name="常规 11 2 2 3 6" xfId="9915"/>
    <cellStyle name="常规 12 3 4 5" xfId="9916"/>
    <cellStyle name="常规 11 2 2 3 7" xfId="9917"/>
    <cellStyle name="常规 12 3 4 6" xfId="9918"/>
    <cellStyle name="常规 11 2 2 4 3 2" xfId="9919"/>
    <cellStyle name="常规 12 3 5 2 2" xfId="9920"/>
    <cellStyle name="常规 10 2 5 5 2 3" xfId="9921"/>
    <cellStyle name="常规 12 3 5 2 2 2" xfId="9922"/>
    <cellStyle name="常规 12 3 5 2 3 2" xfId="9923"/>
    <cellStyle name="常规 8 2 3 2 4 2 2 2" xfId="9924"/>
    <cellStyle name="常规 10 2 5 5 2 4 2" xfId="9925"/>
    <cellStyle name="常规 11 2 2 3 4 3 4" xfId="9926"/>
    <cellStyle name="常规 12 2 2 2 5 2 2" xfId="9927"/>
    <cellStyle name="常规 12 3 5 3 4" xfId="9928"/>
    <cellStyle name="常规 7 2 3 2 3 2 3 2" xfId="9929"/>
    <cellStyle name="常规 7 2 5 6 4" xfId="9930"/>
    <cellStyle name="百分比 3 2 2 5" xfId="9931"/>
    <cellStyle name="常规 12 3 5 3 4 2" xfId="9932"/>
    <cellStyle name="常规 4 6 3 2 2 3" xfId="9933"/>
    <cellStyle name="常规 9 2 5 2 4 2" xfId="9934"/>
    <cellStyle name="常规 2 2 2 2 8 6 2" xfId="9935"/>
    <cellStyle name="常规 7 2 3 2 4 6" xfId="9936"/>
    <cellStyle name="常规 12 4 4 4" xfId="9937"/>
    <cellStyle name="常规 11 2 3 3 5" xfId="9938"/>
    <cellStyle name="常规 8 2 3 3 4 3 2" xfId="9939"/>
    <cellStyle name="常规 9 2 3 4 2 3" xfId="9940"/>
    <cellStyle name="常规 4 2 2 5 3" xfId="9941"/>
    <cellStyle name="常规 5 3 4 6" xfId="9942"/>
    <cellStyle name="常规 11 3 2 4 2 2 4 2" xfId="9943"/>
    <cellStyle name="常规 10 6 2 2" xfId="9944"/>
    <cellStyle name="常规 27 2 5 2 3 2" xfId="9945"/>
    <cellStyle name="常规 9 2 5 11 2" xfId="9946"/>
    <cellStyle name="常规 9 2 5 2 2 3" xfId="9947"/>
    <cellStyle name="常规 7 2 3 2 2 7" xfId="9948"/>
    <cellStyle name="常规 12 3 5 7" xfId="9949"/>
    <cellStyle name="常规 8 2 5 4 2 2 4 2" xfId="9950"/>
    <cellStyle name="常规 7 4 3 2 2 3" xfId="9951"/>
    <cellStyle name="常规 12 2 2 3 2 3 4 2" xfId="9952"/>
    <cellStyle name="常规 2 5 2" xfId="9953"/>
    <cellStyle name="常规 11 2 2 5 4 2" xfId="9954"/>
    <cellStyle name="常规 7 3 3 2 2 4" xfId="9955"/>
    <cellStyle name="常规 12 3 6 3 2" xfId="9956"/>
    <cellStyle name="常规 11 2 2 5 4 3 2" xfId="9957"/>
    <cellStyle name="常规 12 3 6 3 3 2" xfId="9958"/>
    <cellStyle name="常规 4 2 2 2 3 4 3" xfId="9959"/>
    <cellStyle name="常规 2 5 3 2" xfId="9960"/>
    <cellStyle name="常规 2 6" xfId="9961"/>
    <cellStyle name="常规 7 4 5 6 2" xfId="9962"/>
    <cellStyle name="常规 9 2 5 5 3 3 2" xfId="9963"/>
    <cellStyle name="常规 8 2 2 6 3 3" xfId="9964"/>
    <cellStyle name="常规 2 7" xfId="9965"/>
    <cellStyle name="常规 11 2 2 5 6" xfId="9966"/>
    <cellStyle name="常规 13 3 2 2 2 2 2" xfId="9967"/>
    <cellStyle name="常规 12 3 6 5" xfId="9968"/>
    <cellStyle name="常规 4 2 3 4 3 4 2" xfId="9969"/>
    <cellStyle name="常规 11 2 2 5 7" xfId="9970"/>
    <cellStyle name="常规 13 3 2 2 2 2 3" xfId="9971"/>
    <cellStyle name="常规 12 3 6 6" xfId="9972"/>
    <cellStyle name="常规 11 2 2 6 4" xfId="9973"/>
    <cellStyle name="常规 12 3 7 3" xfId="9974"/>
    <cellStyle name="常规 3 5" xfId="9975"/>
    <cellStyle name="常规 11 2 2 6 5" xfId="9976"/>
    <cellStyle name="常规 12 3 7 4" xfId="9977"/>
    <cellStyle name="常规 3 6" xfId="9978"/>
    <cellStyle name="常规 12 3 7 4 2" xfId="9979"/>
    <cellStyle name="常规 5 2 5 5 2" xfId="9980"/>
    <cellStyle name="常规 4 5 2" xfId="9981"/>
    <cellStyle name="常规 5 2 5 5 3" xfId="9982"/>
    <cellStyle name="常规 12 3 9" xfId="9983"/>
    <cellStyle name="常规 12 4 2 6" xfId="9984"/>
    <cellStyle name="常规 6 6 3 2 3 3 2" xfId="9985"/>
    <cellStyle name="常规 10 4 3 2 3 3 2" xfId="9986"/>
    <cellStyle name="常规 5 2 2 2 3" xfId="9987"/>
    <cellStyle name="常规 11 2 3 3 3 2" xfId="9988"/>
    <cellStyle name="常规 12 4 4 2 2" xfId="9989"/>
    <cellStyle name="常规 3 2 2 3 2 2 6" xfId="9990"/>
    <cellStyle name="常规 12 4 4 2 2 4 2" xfId="9991"/>
    <cellStyle name="常规 11 2 2 2 2 2 2 3" xfId="9992"/>
    <cellStyle name="常规 27 2 7 3 2" xfId="9993"/>
    <cellStyle name="常规 10 2 2 3 4 2 3 2" xfId="9994"/>
    <cellStyle name="常规 13 2 2 3 6 4" xfId="9995"/>
    <cellStyle name="常规 2 2 3 7 3" xfId="9996"/>
    <cellStyle name="常规 8 2 3 5 2 3" xfId="9997"/>
    <cellStyle name="常规 2 2 3 7 4" xfId="9998"/>
    <cellStyle name="常规 3 2 5 4 2 2 4 2" xfId="9999"/>
    <cellStyle name="常规 8 2 3 5 2 4" xfId="10000"/>
    <cellStyle name="常规 6 8 4 3" xfId="10001"/>
    <cellStyle name="常规 2 2 2 2 3 5 4" xfId="10002"/>
    <cellStyle name="常规 13 2 5 5" xfId="10003"/>
    <cellStyle name="常规 12 7 2" xfId="10004"/>
    <cellStyle name="常规 10 2 2 3 4 2 3 3" xfId="10005"/>
    <cellStyle name="常规 7 4 2 4" xfId="10006"/>
    <cellStyle name="常规 3 2 2 2 2 6" xfId="10007"/>
    <cellStyle name="常规 7 2 3 2 2 3 4 2" xfId="10008"/>
    <cellStyle name="常规 5 2 4 2 2 2" xfId="10009"/>
    <cellStyle name="常规 11 2 3 4 4 3" xfId="10010"/>
    <cellStyle name="常规 12 4 5 3 3" xfId="10011"/>
    <cellStyle name="常规 10 5 5 2 3" xfId="10012"/>
    <cellStyle name="常规 11 2 3 4 6" xfId="10013"/>
    <cellStyle name="常规 12 4 5 5" xfId="10014"/>
    <cellStyle name="常规 11 2 3 5 4" xfId="10015"/>
    <cellStyle name="常规 12 4 6 3" xfId="10016"/>
    <cellStyle name="常规 11 2 3 5 5" xfId="10017"/>
    <cellStyle name="常规 12 4 6 4" xfId="10018"/>
    <cellStyle name="常规 12 4 7 3 2" xfId="10019"/>
    <cellStyle name="常规 7 7 2 3 3" xfId="10020"/>
    <cellStyle name="常规 12 2 2 6 4" xfId="10021"/>
    <cellStyle name="常规 11 2 4 4 2 2 2" xfId="10022"/>
    <cellStyle name="常规 13 3 5 2 3 3 2" xfId="10023"/>
    <cellStyle name="常规 6 5 3 2 3" xfId="10024"/>
    <cellStyle name="常规 8 2 5 3 5" xfId="10025"/>
    <cellStyle name="常规 6 8 4 3 2" xfId="10026"/>
    <cellStyle name="常规 8 2 3 2 5 6 2" xfId="10027"/>
    <cellStyle name="常规 9 2 6 3" xfId="10028"/>
    <cellStyle name="常规 11 2 8 2 2" xfId="10029"/>
    <cellStyle name="常规 9 9 2 6 2" xfId="10030"/>
    <cellStyle name="常规 4 6 4 2 4" xfId="10031"/>
    <cellStyle name="常规 5 3 3 4" xfId="10032"/>
    <cellStyle name="常规 11 2 2 2 2 4 2" xfId="10033"/>
    <cellStyle name="常规 12 5 3 2 2 3" xfId="10034"/>
    <cellStyle name="常规 8 2 2 2 4 4 3 2" xfId="10035"/>
    <cellStyle name="常规 7 2 2 5 4 2" xfId="10036"/>
    <cellStyle name="常规 27 2 4 4 3 2" xfId="10037"/>
    <cellStyle name="常规 11 7 2 2 2" xfId="10038"/>
    <cellStyle name="常规 12 5 3 2 2 4 2" xfId="10039"/>
    <cellStyle name="常规 13 2 4 3 2 6" xfId="10040"/>
    <cellStyle name="常规 3 2 2 3 2 2 3 3" xfId="10041"/>
    <cellStyle name="常规 5 3 2 2 3" xfId="10042"/>
    <cellStyle name="常规 5 5 3 2" xfId="10043"/>
    <cellStyle name="常规 7 7 2 3 3 2" xfId="10044"/>
    <cellStyle name="常规 5 3 2 2 4" xfId="10045"/>
    <cellStyle name="常规 12 5 3 3 4 2" xfId="10046"/>
    <cellStyle name="常规 10 4 2 2 4" xfId="10047"/>
    <cellStyle name="常规 5 4 5 3" xfId="10048"/>
    <cellStyle name="常规 12 5 3 4 3 2" xfId="10049"/>
    <cellStyle name="常规 5 5 4 3" xfId="10050"/>
    <cellStyle name="常规 4 3 2 3 2" xfId="10051"/>
    <cellStyle name="常规 13 4 3 2 2 3" xfId="10052"/>
    <cellStyle name="常规 6 4 2 4 3 2" xfId="10053"/>
    <cellStyle name="常规 5 2 3 2 2 2 3 2" xfId="10054"/>
    <cellStyle name="常规 7 6 7" xfId="10055"/>
    <cellStyle name="常规 58 2" xfId="10056"/>
    <cellStyle name="常规 6 3 7 3" xfId="10057"/>
    <cellStyle name="常规 12 5 4 3 4" xfId="10058"/>
    <cellStyle name="常规 3 2 3 2 2 2 6 2" xfId="10059"/>
    <cellStyle name="常规 12 5 4 3 4 2" xfId="10060"/>
    <cellStyle name="常规 11 2 4 3 7" xfId="10061"/>
    <cellStyle name="常规 12 5 4 6" xfId="10062"/>
    <cellStyle name="常规 11 2 3 2 4 2 3 3 2" xfId="10063"/>
    <cellStyle name="常规 11 2 4 4 3 3" xfId="10064"/>
    <cellStyle name="常规 12 5 5 2 3" xfId="10065"/>
    <cellStyle name="常规 4 2 4 2 2 2 2" xfId="10066"/>
    <cellStyle name="常规 2 2 2 2 2 6 2" xfId="10067"/>
    <cellStyle name="常规 9 2 5 2 6" xfId="10068"/>
    <cellStyle name="常规 51 2 3 3 2" xfId="10069"/>
    <cellStyle name="常规 46 2 3 3 2" xfId="10070"/>
    <cellStyle name="常规 6 2 2 5 7 2" xfId="10071"/>
    <cellStyle name="常规 13 7 2 3 3" xfId="10072"/>
    <cellStyle name="常规 5 5 6 2" xfId="10073"/>
    <cellStyle name="常规 10 4 3 3 3" xfId="10074"/>
    <cellStyle name="常规 5 5 3 4 3 2" xfId="10075"/>
    <cellStyle name="常规 5 2 2 3 3 2 3 2" xfId="10076"/>
    <cellStyle name="常规 2 3 4 2 2 4" xfId="10077"/>
    <cellStyle name="常规 10 4 3 4 2" xfId="10078"/>
    <cellStyle name="常规 11 2 6 2 4" xfId="10079"/>
    <cellStyle name="常规 12 7 3 3" xfId="10080"/>
    <cellStyle name="常规 8 2 3 5 4 3 2" xfId="10081"/>
    <cellStyle name="常规 5 5 7 2" xfId="10082"/>
    <cellStyle name="常规 10 4 3 4 3" xfId="10083"/>
    <cellStyle name="常规 11 2 6 2 5" xfId="10084"/>
    <cellStyle name="常规 12 7 3 4" xfId="10085"/>
    <cellStyle name="常规 12 7 3 4 2" xfId="10086"/>
    <cellStyle name="常规 10 4 3 4 3 2" xfId="10087"/>
    <cellStyle name="常规 2 2 3 11 2" xfId="10088"/>
    <cellStyle name="常规 11 3 3 2 2 3" xfId="10089"/>
    <cellStyle name="常规 2 2 2 2 5 2 3" xfId="10090"/>
    <cellStyle name="常规 13 4 2 4" xfId="10091"/>
    <cellStyle name="常规 7 2 2 2 2 2" xfId="10092"/>
    <cellStyle name="常规 6 2 2 4 3 4 2" xfId="10093"/>
    <cellStyle name="常规 2 3 4 2 3 3" xfId="10094"/>
    <cellStyle name="常规 9 2 4 2 2 2 2" xfId="10095"/>
    <cellStyle name="常规 11 2 6 3 4 2" xfId="10096"/>
    <cellStyle name="常规 12 7 4 3 2" xfId="10097"/>
    <cellStyle name="常规 12 7 7" xfId="10098"/>
    <cellStyle name="常规 9 2 3 2 2 4 3 2" xfId="10099"/>
    <cellStyle name="常规 6 2 5 7" xfId="10100"/>
    <cellStyle name="常规 11 6" xfId="10101"/>
    <cellStyle name="常规 5 3 3 2 2 4" xfId="10102"/>
    <cellStyle name="常规 10 2 3 2 3 5" xfId="10103"/>
    <cellStyle name="常规 7 2 2 2 4 2 2 4" xfId="10104"/>
    <cellStyle name="百分比 3 2 3 3" xfId="10105"/>
    <cellStyle name="常规 11 3 2 2 3 4 2" xfId="10106"/>
    <cellStyle name="常规 9 5 8" xfId="10107"/>
    <cellStyle name="常规 13 2 3 3 6" xfId="10108"/>
    <cellStyle name="常规 2 2 2 2 3 3 2 6" xfId="10109"/>
    <cellStyle name="常规 5 3 3" xfId="10110"/>
    <cellStyle name="常规 10 4 4 3 4" xfId="10111"/>
    <cellStyle name="常规 12 8 2 5" xfId="10112"/>
    <cellStyle name="常规 13 3 2 3 2 3" xfId="10113"/>
    <cellStyle name="常规 3 2 3 3 2" xfId="10114"/>
    <cellStyle name="常规 60" xfId="10115"/>
    <cellStyle name="常规 55" xfId="10116"/>
    <cellStyle name="常规 8 3 5 4 2" xfId="10117"/>
    <cellStyle name="常规 3 4 2 7" xfId="10118"/>
    <cellStyle name="常规 12 8 2 6" xfId="10119"/>
    <cellStyle name="常规 5 3 5 3 4 2" xfId="10120"/>
    <cellStyle name="常规 13 3 2 3 2 4" xfId="10121"/>
    <cellStyle name="常规 3 2 3 3 3" xfId="10122"/>
    <cellStyle name="常规 11 3 3 2 2 2" xfId="10123"/>
    <cellStyle name="常规 6 4 4 3" xfId="10124"/>
    <cellStyle name="常规 8 3 7" xfId="10125"/>
    <cellStyle name="常规 12 8 2 6 2" xfId="10126"/>
    <cellStyle name="常规 11 2 7 2 5" xfId="10127"/>
    <cellStyle name="常规 12 8 3 4" xfId="10128"/>
    <cellStyle name="常规 2 2 3 7 3 4 2" xfId="10129"/>
    <cellStyle name="常规 9 2 2 5 2 2 3" xfId="10130"/>
    <cellStyle name="常规 12 2 2 3 5 2 4" xfId="10131"/>
    <cellStyle name="常规 13 2 5 4 4 2" xfId="10132"/>
    <cellStyle name="常规 12 8 3 4 2" xfId="10133"/>
    <cellStyle name="常规 12 8 7" xfId="10134"/>
    <cellStyle name="常规 10 4 4 4 3 2" xfId="10135"/>
    <cellStyle name="常规 9 2 2 2 4 3 4" xfId="10136"/>
    <cellStyle name="常规 9 2 4 3 2 2 2" xfId="10137"/>
    <cellStyle name="常规 11 2 7 3 4 2" xfId="10138"/>
    <cellStyle name="常规 12 8 4 3 2" xfId="10139"/>
    <cellStyle name="常规 9 2 2 2 5 2 4" xfId="10140"/>
    <cellStyle name="常规 10 2 3 4 4 3" xfId="10141"/>
    <cellStyle name="常规 4 2 5 2 4 3 2" xfId="10142"/>
    <cellStyle name="常规 12 3 2 6 4" xfId="10143"/>
    <cellStyle name="常规 2 2 3 2 4 7 2" xfId="10144"/>
    <cellStyle name="常规 13 2 2 7 3" xfId="10145"/>
    <cellStyle name="常规 5 2 2 3 2 2 2 3" xfId="10146"/>
    <cellStyle name="常规 11 4 7" xfId="10147"/>
    <cellStyle name="常规 13 5 2 3 4" xfId="10148"/>
    <cellStyle name="常规 2 2 2 2 6 2 2 4" xfId="10149"/>
    <cellStyle name="常规 12 2 3 4 2 2 2" xfId="10150"/>
    <cellStyle name="常规 4 4 2 3 3" xfId="10151"/>
    <cellStyle name="常规 13 4 4 2 2 4" xfId="10152"/>
    <cellStyle name="常规 11 4 7 2" xfId="10153"/>
    <cellStyle name="常规 8 4 7" xfId="10154"/>
    <cellStyle name="常规 13 2 2 2 5" xfId="10155"/>
    <cellStyle name="常规 13 10 4 2" xfId="10156"/>
    <cellStyle name="常规 5 2 3 6 6 2" xfId="10157"/>
    <cellStyle name="常规 13 5 3 4 3" xfId="10158"/>
    <cellStyle name="常规 7 2 2 3 3 2 3" xfId="10159"/>
    <cellStyle name="常规 9 2 4 11" xfId="10160"/>
    <cellStyle name="常规 7 2 2 2 2 2 2 3" xfId="10161"/>
    <cellStyle name="常规 10 2 3 2 5 2 3" xfId="10162"/>
    <cellStyle name="常规 7 2 3 4 2 2 2" xfId="10163"/>
    <cellStyle name="常规 43 2 2 3 3" xfId="10164"/>
    <cellStyle name="常规 4 2 2 4 7 2" xfId="10165"/>
    <cellStyle name="常规 6 6 2 2 3 3" xfId="10166"/>
    <cellStyle name="常规 7 2 2 2 2 2 5" xfId="10167"/>
    <cellStyle name="常规 8 6 3 4" xfId="10168"/>
    <cellStyle name="常规 2 2 4 2 3" xfId="10169"/>
    <cellStyle name="常规 5 2 5 4 3 2" xfId="10170"/>
    <cellStyle name="常规 6 4 4 2 3 3 2" xfId="10171"/>
    <cellStyle name="常规 13 2 10 3 2" xfId="10172"/>
    <cellStyle name="常规 7 2 3 2 2 2 6" xfId="10173"/>
    <cellStyle name="常规 3 2 7 2 5" xfId="10174"/>
    <cellStyle name="常规 13 2 2 6 2 4 2" xfId="10175"/>
    <cellStyle name="常规 48 4 3 2" xfId="10176"/>
    <cellStyle name="常规 53 4 3 2" xfId="10177"/>
    <cellStyle name="常规 6 3 2 5 3 2" xfId="10178"/>
    <cellStyle name="常规 9 2 4 3 7 2" xfId="10179"/>
    <cellStyle name="常规 6 4 2 3 4" xfId="10180"/>
    <cellStyle name="常规 4 3 2 3 2 3 2" xfId="10181"/>
    <cellStyle name="常规 3 9 2 4" xfId="10182"/>
    <cellStyle name="常规 10 3 4 2 2 3" xfId="10183"/>
    <cellStyle name="常规 13 2 2 2 4 2 2 4 2" xfId="10184"/>
    <cellStyle name="常规 8 2 2 3 3 4" xfId="10185"/>
    <cellStyle name="常规 9 7 2 3 3" xfId="10186"/>
    <cellStyle name="常规 8 4 4 2 4" xfId="10187"/>
    <cellStyle name="常规 13 2 2 2 2 2 4" xfId="10188"/>
    <cellStyle name="常规 9 2 4 8" xfId="10189"/>
    <cellStyle name="常规 13 2 5 5 3" xfId="10190"/>
    <cellStyle name="常规 5 2 3 5 7 2" xfId="10191"/>
    <cellStyle name="常规 3 6 2" xfId="10192"/>
    <cellStyle name="常规 7 2 2 5 2 3 3 2" xfId="10193"/>
    <cellStyle name="常规 9 2 4 9" xfId="10194"/>
    <cellStyle name="常规 13 2 5 5 4" xfId="10195"/>
    <cellStyle name="常规 5 2 2 5 2 6 2" xfId="10196"/>
    <cellStyle name="常规 10 2 4 4 2" xfId="10197"/>
    <cellStyle name="常规 2 2 3 9 5" xfId="10198"/>
    <cellStyle name="常规 2 2 2 2 2 3 7" xfId="10199"/>
    <cellStyle name="常规 5 2 7 7 2" xfId="10200"/>
    <cellStyle name="常规 2 2 5 4 7" xfId="10201"/>
    <cellStyle name="常规 6 3 2 6 3" xfId="10202"/>
    <cellStyle name="常规 48 5 3" xfId="10203"/>
    <cellStyle name="常规 53 5 3" xfId="10204"/>
    <cellStyle name="常规 10 3 3 2 3 2" xfId="10205"/>
    <cellStyle name="常规 4 5 5 2 2" xfId="10206"/>
    <cellStyle name="常规 2 2 16" xfId="10207"/>
    <cellStyle name="常规 2 2 2 3 5" xfId="10208"/>
    <cellStyle name="常规 8 4 4 6" xfId="10209"/>
    <cellStyle name="常规 13 2 2 2 2 6" xfId="10210"/>
    <cellStyle name="常规 10 3 4 2 2 4" xfId="10211"/>
    <cellStyle name="常规 10 3 4 2 2 4 2" xfId="10212"/>
    <cellStyle name="常规 2 3 2 4 2 2 3" xfId="10213"/>
    <cellStyle name="常规 27 4 5" xfId="10214"/>
    <cellStyle name="常规 3 4 2 2 3 2" xfId="10215"/>
    <cellStyle name="常规 2 2 2 4 6" xfId="10216"/>
    <cellStyle name="常规 13 2 2 2 3 7" xfId="10217"/>
    <cellStyle name="常规 12 8 3 3" xfId="10218"/>
    <cellStyle name="常规 11 2 7 2 4" xfId="10219"/>
    <cellStyle name="百分比 3 4 2 5" xfId="10220"/>
    <cellStyle name="常规 13 2 2 2 4 2 2 4" xfId="10221"/>
    <cellStyle name="常规 11 2 2 2 5 2 4" xfId="10222"/>
    <cellStyle name="常规 8 2 2 4 2 2 3" xfId="10223"/>
    <cellStyle name="常规 10 2 3 5 3 4" xfId="10224"/>
    <cellStyle name="常规 3 5 3 4 2" xfId="10225"/>
    <cellStyle name="常规 4 2 4 4" xfId="10226"/>
    <cellStyle name="常规 4 6 2 7 2" xfId="10227"/>
    <cellStyle name="常规 13 2 4 6 3" xfId="10228"/>
    <cellStyle name="常规 8 2 2 4 2 4" xfId="10229"/>
    <cellStyle name="常规 11 2 3 2 2 2 2 2" xfId="10230"/>
    <cellStyle name="常规 6 2 3 2 2 7 2" xfId="10231"/>
    <cellStyle name="常规 8 2 5 2 2 3 2" xfId="10232"/>
    <cellStyle name="常规 4 9 2 6 2" xfId="10233"/>
    <cellStyle name="常规 48 2 2 3 3 2" xfId="10234"/>
    <cellStyle name="常规 53 2 2 3 3 2" xfId="10235"/>
    <cellStyle name="常规 6 3 2 3 2 3 3 2" xfId="10236"/>
    <cellStyle name="常规 7 2 3 4" xfId="10237"/>
    <cellStyle name="常规 2 2 2 5 2 2" xfId="10238"/>
    <cellStyle name="常规 13 2 2 2 4 3 2" xfId="10239"/>
    <cellStyle name="常规 9 4 11" xfId="10240"/>
    <cellStyle name="常规 13 5 4 2 6 2" xfId="10241"/>
    <cellStyle name="常规 8 2 3 2 3 2 2" xfId="10242"/>
    <cellStyle name="常规 10 2 5 4 2 4" xfId="10243"/>
    <cellStyle name="常规 2 2 2 5 2 3" xfId="10244"/>
    <cellStyle name="常规 13 2 2 2 4 3 3" xfId="10245"/>
    <cellStyle name="常规 8 3 2 4 7 2" xfId="10246"/>
    <cellStyle name="常规 6 3 3 2 4 2" xfId="10247"/>
    <cellStyle name="常规 9 3 3 2 2 3" xfId="10248"/>
    <cellStyle name="常规 9 2 2 2 3 2 2" xfId="10249"/>
    <cellStyle name="常规 12 2 5 5 2 4 2" xfId="10250"/>
    <cellStyle name="常规 4 6 4 5" xfId="10251"/>
    <cellStyle name="常规 7 2 6 4 3" xfId="10252"/>
    <cellStyle name="常规 13 2 2 2 5 2 4" xfId="10253"/>
    <cellStyle name="常规 2 2 2 2 2 2 2 2" xfId="10254"/>
    <cellStyle name="常规 5 7 7" xfId="10255"/>
    <cellStyle name="常规 8 4 7 3" xfId="10256"/>
    <cellStyle name="常规 2 2 2 6 2" xfId="10257"/>
    <cellStyle name="常规 13 2 2 2 5 3" xfId="10258"/>
    <cellStyle name="常规 11 3 2 2 2 3 2" xfId="10259"/>
    <cellStyle name="常规 8 4 8" xfId="10260"/>
    <cellStyle name="常规 13 2 2 2 6" xfId="10261"/>
    <cellStyle name="常规 13 2 2 2 7 3 2" xfId="10262"/>
    <cellStyle name="常规 7 2 2 3 5 2 2" xfId="10263"/>
    <cellStyle name="常规 2 2 4 3 2 6" xfId="10264"/>
    <cellStyle name="常规 4 2 5 2 2 3 2" xfId="10265"/>
    <cellStyle name="常规 2 2 4 3 2 6 2" xfId="10266"/>
    <cellStyle name="常规 10 3 4 2 3 3" xfId="10267"/>
    <cellStyle name="常规 2 2 3 4 2 2 2" xfId="10268"/>
    <cellStyle name="常规 8 2 2 2 4" xfId="10269"/>
    <cellStyle name="常规 7 2 3 6 3 3" xfId="10270"/>
    <cellStyle name="百分比 3 3 4" xfId="10271"/>
    <cellStyle name="常规 12 3 2 5 3 2" xfId="10272"/>
    <cellStyle name="常规 12 2 2 2 5 2 4 2" xfId="10273"/>
    <cellStyle name="常规 2 2 3 4 2 2 3" xfId="10274"/>
    <cellStyle name="常规 8 2 2 2 5" xfId="10275"/>
    <cellStyle name="常规 27 4 3 2 2 2" xfId="10276"/>
    <cellStyle name="常规 4 3 7 2" xfId="10277"/>
    <cellStyle name="常规 8 2 2 3 3 3 2" xfId="10278"/>
    <cellStyle name="常规 12 3 2 5 3 3" xfId="10279"/>
    <cellStyle name="常规 13 2 5 3 2 3 2" xfId="10280"/>
    <cellStyle name="常规 11 2 2 4 3 3" xfId="10281"/>
    <cellStyle name="常规 12 3 5 2 3" xfId="10282"/>
    <cellStyle name="常规 13 2 3 4 2 2 2" xfId="10283"/>
    <cellStyle name="常规 8 5 5 2" xfId="10284"/>
    <cellStyle name="常规 40 8" xfId="10285"/>
    <cellStyle name="常规 2 2 2 2 3 2 2 3 2" xfId="10286"/>
    <cellStyle name="常规 13 2 2 3 3 2" xfId="10287"/>
    <cellStyle name="常规 9 2 5 5" xfId="10288"/>
    <cellStyle name="常规 8 2 2 3 4" xfId="10289"/>
    <cellStyle name="常规 5 2 2 5 2 2 4 2" xfId="10290"/>
    <cellStyle name="常规 8 2 3 2 4 2 3" xfId="10291"/>
    <cellStyle name="百分比 3 3" xfId="10292"/>
    <cellStyle name="常规 13 2 2 3 3 2 6" xfId="10293"/>
    <cellStyle name="常规 8 3 7 2" xfId="10294"/>
    <cellStyle name="常规 13 2 3 6 2 3" xfId="10295"/>
    <cellStyle name="常规 2 3 6 3 2" xfId="10296"/>
    <cellStyle name="常规 6 2 3 5 2 3 3 2" xfId="10297"/>
    <cellStyle name="常规 6 2 5 2 2 6" xfId="10298"/>
    <cellStyle name="常规 8 2 7 2 2 2" xfId="10299"/>
    <cellStyle name="常规 10 2 2 2 3 2 3 3" xfId="10300"/>
    <cellStyle name="常规 11 3 2 4 4 3 2" xfId="10301"/>
    <cellStyle name="常规 13 4 4 2 6" xfId="10302"/>
    <cellStyle name="百分比 3 3 2" xfId="10303"/>
    <cellStyle name="常规 13 2 2 3 3 2 6 2" xfId="10304"/>
    <cellStyle name="常规 13 3 4 2 5" xfId="10305"/>
    <cellStyle name="常规 6 4 4 3 2" xfId="10306"/>
    <cellStyle name="常规 8 3 4 3 4 2" xfId="10307"/>
    <cellStyle name="常规 5 2 6 3" xfId="10308"/>
    <cellStyle name="常规 12 2 3 6 3" xfId="10309"/>
    <cellStyle name="常规 8 2 4 5 2 3" xfId="10310"/>
    <cellStyle name="常规 5 5 4 2 3 3 2" xfId="10311"/>
    <cellStyle name="常规 2 2 2 2 3 2 2 4" xfId="10312"/>
    <cellStyle name="常规 8 5 6" xfId="10313"/>
    <cellStyle name="常规 13 2 2 3 4" xfId="10314"/>
    <cellStyle name="常规 13 2 2 3 5 2 3" xfId="10315"/>
    <cellStyle name="常规 12 3 2 2 2 3" xfId="10316"/>
    <cellStyle name="常规 11 4 2 4 3 2" xfId="10317"/>
    <cellStyle name="常规 12 9 3 3" xfId="10318"/>
    <cellStyle name="常规 9 2 3 2 4 2 3 3 2" xfId="10319"/>
    <cellStyle name="常规 11 2 8 2 4" xfId="10320"/>
    <cellStyle name="常规 9 5 4 2 2 4" xfId="10321"/>
    <cellStyle name="常规 9 7 2 3" xfId="10322"/>
    <cellStyle name="常规 10 3 2 3 7 2" xfId="10323"/>
    <cellStyle name="常规 9 2 5 10" xfId="10324"/>
    <cellStyle name="常规 12 4 4 2 4" xfId="10325"/>
    <cellStyle name="常规 11 2 3 3 3 4" xfId="10326"/>
    <cellStyle name="常规 3 9 2 2 4 2" xfId="10327"/>
    <cellStyle name="常规 9 2 5 8" xfId="10328"/>
    <cellStyle name="常规 13 2 5 6 3" xfId="10329"/>
    <cellStyle name="常规 5 2 6 2 4" xfId="10330"/>
    <cellStyle name="常规 13 2 4 3 2 6 2" xfId="10331"/>
    <cellStyle name="常规 8 5 7" xfId="10332"/>
    <cellStyle name="常规 2 2 2 2 3 2 2 5" xfId="10333"/>
    <cellStyle name="常规 13 2 2 3 5" xfId="10334"/>
    <cellStyle name="常规 4 2 4 4 2 6" xfId="10335"/>
    <cellStyle name="常规 12 3 2 2" xfId="10336"/>
    <cellStyle name="常规 7 5 2 4 2" xfId="10337"/>
    <cellStyle name="常规 5 2 4 3 2 2 2" xfId="10338"/>
    <cellStyle name="常规 6 4 3 2 3" xfId="10339"/>
    <cellStyle name="常规 42 8" xfId="10340"/>
    <cellStyle name="常规 8 5 7 2" xfId="10341"/>
    <cellStyle name="常规 13 2 2 3 5 2" xfId="10342"/>
    <cellStyle name="常规 6 3 3 2 3" xfId="10343"/>
    <cellStyle name="常规 9 2 7 5" xfId="10344"/>
    <cellStyle name="常规 4 2 2 2 5 3 2" xfId="10345"/>
    <cellStyle name="常规 13 2 2 3 5 2 4" xfId="10346"/>
    <cellStyle name="常规 12 3 2 5 6 2" xfId="10347"/>
    <cellStyle name="常规 10 2 5 2 3 4" xfId="10348"/>
    <cellStyle name="常规 2 2 3 7 2" xfId="10349"/>
    <cellStyle name="常规 13 2 2 3 6 3" xfId="10350"/>
    <cellStyle name="常规 9 2 3 4 7 2" xfId="10351"/>
    <cellStyle name="常规 49 2 4" xfId="10352"/>
    <cellStyle name="常规 54 2 4" xfId="10353"/>
    <cellStyle name="常规 6 3 3 3 4" xfId="10354"/>
    <cellStyle name="常规 7 2 3 3 2 3 3 2" xfId="10355"/>
    <cellStyle name="常规 9 2 8 6" xfId="10356"/>
    <cellStyle name="常规 9 2 2 2 4 2" xfId="10357"/>
    <cellStyle name="常规 12 5 3 2 3 3" xfId="10358"/>
    <cellStyle name="常规 4 2 5 2 2 3 3" xfId="10359"/>
    <cellStyle name="常规 7 2 2 3 5 2 3" xfId="10360"/>
    <cellStyle name="常规 4 2 5 2 2 3 3 2" xfId="10361"/>
    <cellStyle name="常规 13 2 2 3 3 4 2" xfId="10362"/>
    <cellStyle name="常规 2 2 3 4 3 2" xfId="10363"/>
    <cellStyle name="常规 4 2 3 2 2 5" xfId="10364"/>
    <cellStyle name="常规 13 2 2 4 2 2 4 2" xfId="10365"/>
    <cellStyle name="常规 9 3 2" xfId="10366"/>
    <cellStyle name="常规 8 6 5" xfId="10367"/>
    <cellStyle name="常规 2 2 2 2 3 2 3 3" xfId="10368"/>
    <cellStyle name="常规 13 2 2 4 3" xfId="10369"/>
    <cellStyle name="常规 9 2 4 3 4 3" xfId="10370"/>
    <cellStyle name="常规 7 2 2 3 4 7" xfId="10371"/>
    <cellStyle name="常规 2 2 3 4 3 4 2" xfId="10372"/>
    <cellStyle name="常规 8 2 3 4 4" xfId="10373"/>
    <cellStyle name="常规 13 5 4 2 3 2" xfId="10374"/>
    <cellStyle name="常规 11 2 2 2 3" xfId="10375"/>
    <cellStyle name="常规 6 2 6 4 3 2" xfId="10376"/>
    <cellStyle name="常规 6 2 5 3 2 2 3" xfId="10377"/>
    <cellStyle name="常规 12 3 3 2" xfId="10378"/>
    <cellStyle name="常规 8 2 5 3 3 4 2" xfId="10379"/>
    <cellStyle name="常规 7 2 2 3 5 2 4" xfId="10380"/>
    <cellStyle name="常规 2 2 3 4 4 2" xfId="10381"/>
    <cellStyle name="常规 7 2 2 3 5 2 4 2" xfId="10382"/>
    <cellStyle name="常规 2 2 2 2 3 2 4 2" xfId="10383"/>
    <cellStyle name="常规 8 7 4" xfId="10384"/>
    <cellStyle name="常规 13 2 2 5 2" xfId="10385"/>
    <cellStyle name="常规 2 2 3 4 4 3" xfId="10386"/>
    <cellStyle name="常规 2 2 5 4 3 2" xfId="10387"/>
    <cellStyle name="常规 13 2 2 5 3 4 2" xfId="10388"/>
    <cellStyle name="常规 8 7 6" xfId="10389"/>
    <cellStyle name="常规 13 2 2 5 4" xfId="10390"/>
    <cellStyle name="常规 2 2 5 5 2 2" xfId="10391"/>
    <cellStyle name="常规 13 2 2 5 4 3 2" xfId="10392"/>
    <cellStyle name="常规 2 2 2 2 2 3 3" xfId="10393"/>
    <cellStyle name="常规 2 2 2 2 3 2 5" xfId="10394"/>
    <cellStyle name="常规 13 2 2 6" xfId="10395"/>
    <cellStyle name="常规 5 2 3 5 2 3 3" xfId="10396"/>
    <cellStyle name="常规 6 2 3 2 7 3" xfId="10397"/>
    <cellStyle name="常规 11 2 5 4 2 2 2" xfId="10398"/>
    <cellStyle name="常规 11 2 2 4 3" xfId="10399"/>
    <cellStyle name="常规 12 3 5 2" xfId="10400"/>
    <cellStyle name="常规 11 2 5 4 2 2 3" xfId="10401"/>
    <cellStyle name="常规 13 2 2 6 5" xfId="10402"/>
    <cellStyle name="常规 4 2 8 6" xfId="10403"/>
    <cellStyle name="常规 4 2 3 2 2 2 5" xfId="10404"/>
    <cellStyle name="常规 10 2 5 5 3 3" xfId="10405"/>
    <cellStyle name="常规 9 2 2 2 4 4 3" xfId="10406"/>
    <cellStyle name="常规 13 2 2 6 6 2" xfId="10407"/>
    <cellStyle name="常规 11 2 2 4 4 2" xfId="10408"/>
    <cellStyle name="常规 12 3 5 3 2" xfId="10409"/>
    <cellStyle name="常规 13 2 3 2" xfId="10410"/>
    <cellStyle name="常规 9 4 4" xfId="10411"/>
    <cellStyle name="常规 13 2 3 2 2" xfId="10412"/>
    <cellStyle name="常规 9 4 4 2" xfId="10413"/>
    <cellStyle name="常规 13 2 3 2 2 2" xfId="10414"/>
    <cellStyle name="常规 2 2 3 2 2 2 5" xfId="10415"/>
    <cellStyle name="常规 9 4 4 2 2" xfId="10416"/>
    <cellStyle name="常规 13 2 3 2 2 2 2" xfId="10417"/>
    <cellStyle name="常规 3 2 6 2 3 2" xfId="10418"/>
    <cellStyle name="常规 9 4 4 2 3" xfId="10419"/>
    <cellStyle name="常规 13 2 3 2 2 2 3" xfId="10420"/>
    <cellStyle name="常规 2 2 3 2 2 2 6" xfId="10421"/>
    <cellStyle name="常规 3 2 2 3 3 2 3 3 2" xfId="10422"/>
    <cellStyle name="常规 6 2 6 2 4" xfId="10423"/>
    <cellStyle name="常规 13 2 5 3 2 6 2" xfId="10424"/>
    <cellStyle name="常规 13 3 5 4 3 2" xfId="10425"/>
    <cellStyle name="常规 9 4 5" xfId="10426"/>
    <cellStyle name="常规 13 2 3 2 3" xfId="10427"/>
    <cellStyle name="常规 11 3 2 3 2 3 2" xfId="10428"/>
    <cellStyle name="常规 13 3 2 2 6" xfId="10429"/>
    <cellStyle name="常规 13 2 3 2 3 2 3 3 2" xfId="10430"/>
    <cellStyle name="常规 6 2 2 6 5" xfId="10431"/>
    <cellStyle name="常规 4 2 2 6 3 3" xfId="10432"/>
    <cellStyle name="常规 8 2 2 3 2 3 2" xfId="10433"/>
    <cellStyle name="常规 12 3 2 4 3 3" xfId="10434"/>
    <cellStyle name="常规 4 2 7 2" xfId="10435"/>
    <cellStyle name="常规 2 2 2 2 3 4 2 4" xfId="10436"/>
    <cellStyle name="常规 13 2 4 3 4" xfId="10437"/>
    <cellStyle name="常规 12 2 2 2 5 3 3 2" xfId="10438"/>
    <cellStyle name="常规 6 4 3 2 3 3" xfId="10439"/>
    <cellStyle name="常规 6 6 2 2 5" xfId="10440"/>
    <cellStyle name="常规 2 2 3 2 4 2 5" xfId="10441"/>
    <cellStyle name="常规 6 3 2 4 4 2" xfId="10442"/>
    <cellStyle name="常规 12 3 5 2 2 3" xfId="10443"/>
    <cellStyle name="常规 6 2 4 7" xfId="10444"/>
    <cellStyle name="常规 10 6" xfId="10445"/>
    <cellStyle name="常规 13 2 3 2 4 2 3 3" xfId="10446"/>
    <cellStyle name="常规 11 2 3 5 4 3" xfId="10447"/>
    <cellStyle name="常规 27 3 5 2" xfId="10448"/>
    <cellStyle name="常规 13 2 3 2 4 2 3 3 2" xfId="10449"/>
    <cellStyle name="常规 7 2 4 4 3 2" xfId="10450"/>
    <cellStyle name="常规 7 2 2 6 5" xfId="10451"/>
    <cellStyle name="常规 9 4 7" xfId="10452"/>
    <cellStyle name="常规 13 2 3 2 5" xfId="10453"/>
    <cellStyle name="常规 2 2 3 2 2 4 3 2" xfId="10454"/>
    <cellStyle name="常规 6 2 2 2 7 3 2" xfId="10455"/>
    <cellStyle name="常规 4 6 4 3 3" xfId="10456"/>
    <cellStyle name="常规 9 5 2 6" xfId="10457"/>
    <cellStyle name="常规 2 3 2 2 2 6 2" xfId="10458"/>
    <cellStyle name="常规 8 3 2 2 4" xfId="10459"/>
    <cellStyle name="常规 2 2 3 5 2 2 2" xfId="10460"/>
    <cellStyle name="常规 2 10 7 2" xfId="10461"/>
    <cellStyle name="百分比 2 3 5 3 2" xfId="10462"/>
    <cellStyle name="常规 3 2 3 4" xfId="10463"/>
    <cellStyle name="常规 2 12 3" xfId="10464"/>
    <cellStyle name="常规 2 4 2" xfId="10465"/>
    <cellStyle name="常规 11 2 2 5 3 2" xfId="10466"/>
    <cellStyle name="常规 12 3 6 2 2" xfId="10467"/>
    <cellStyle name="常规 9 5 4 6" xfId="10468"/>
    <cellStyle name="常规 13 2 3 3 2 6" xfId="10469"/>
    <cellStyle name="百分比 2 3 7" xfId="10470"/>
    <cellStyle name="常规 13 2 2 3 4 3 3" xfId="10471"/>
    <cellStyle name="常规 2 2 3 5 2 3" xfId="10472"/>
    <cellStyle name="常规 9 5 5" xfId="10473"/>
    <cellStyle name="常规 2 2 2 2 3 3 2 3" xfId="10474"/>
    <cellStyle name="常规 13 2 3 3 3" xfId="10475"/>
    <cellStyle name="常规 4 2 3 3 3 3" xfId="10476"/>
    <cellStyle name="常规 12 2 3 2 5 5" xfId="10477"/>
    <cellStyle name="常规 6 3 3 5 3 3 2" xfId="10478"/>
    <cellStyle name="常规 42 3 6 2" xfId="10479"/>
    <cellStyle name="常规 2 2 2 2 2 4 3 4" xfId="10480"/>
    <cellStyle name="常规 3 6 3 2 6" xfId="10481"/>
    <cellStyle name="常规 12 4 2 3" xfId="10482"/>
    <cellStyle name="常规 7 2 6 3 4 2" xfId="10483"/>
    <cellStyle name="常规 2 2 2 2 3 3 3" xfId="10484"/>
    <cellStyle name="常规 13 2 3 4" xfId="10485"/>
    <cellStyle name="常规 7 2 2 3 2 2 3" xfId="10486"/>
    <cellStyle name="百分比 2 2 4 4 3 2" xfId="10487"/>
    <cellStyle name="常规 2 6 2 2 2 4" xfId="10488"/>
    <cellStyle name="常规 7 2 2 3 5 3 3 2" xfId="10489"/>
    <cellStyle name="常规 4 2 2 8 3 2" xfId="10490"/>
    <cellStyle name="常规 2 2 2 2 3 3 3 4" xfId="10491"/>
    <cellStyle name="常规 13 2 3 4 4" xfId="10492"/>
    <cellStyle name="常规 13 3 2 3 5" xfId="10493"/>
    <cellStyle name="常规 12 2 3 2 2 2 3" xfId="10494"/>
    <cellStyle name="百分比 3 4 2 3 3 2" xfId="10495"/>
    <cellStyle name="常规 11 8 2 4 2" xfId="10496"/>
    <cellStyle name="常规 13 2 3 4 5" xfId="10497"/>
    <cellStyle name="常规 11 2 3 2 3" xfId="10498"/>
    <cellStyle name="常规 12 4 3 2" xfId="10499"/>
    <cellStyle name="常规 11 2 3 2 5" xfId="10500"/>
    <cellStyle name="常规 12 4 3 4" xfId="10501"/>
    <cellStyle name="常规 3 3 2 6 2" xfId="10502"/>
    <cellStyle name="常规 13 2 3 4 7" xfId="10503"/>
    <cellStyle name="常规 2 2 2 2 3 3 4" xfId="10504"/>
    <cellStyle name="常规 13 2 3 5" xfId="10505"/>
    <cellStyle name="百分比 2 5 2 2 2" xfId="10506"/>
    <cellStyle name="常规 7 4 3 2 6" xfId="10507"/>
    <cellStyle name="常规 7 2 5 3 2 3 3 2" xfId="10508"/>
    <cellStyle name="常规 12 2 2 3 4 2 6 2" xfId="10509"/>
    <cellStyle name="百分比 4 3 3 4" xfId="10510"/>
    <cellStyle name="常规 3 6 4 6 2" xfId="10511"/>
    <cellStyle name="常规 6 3 2 2 4 3 2" xfId="10512"/>
    <cellStyle name="常规 9 7 6" xfId="10513"/>
    <cellStyle name="常规 13 2 3 5 4" xfId="10514"/>
    <cellStyle name="常规 9 2 2 2 6 4" xfId="10515"/>
    <cellStyle name="常规 6 3 3 5 6" xfId="10516"/>
    <cellStyle name="常规 9 2 2 3 3 2 4" xfId="10517"/>
    <cellStyle name="常规 13 2 3 5 4 3" xfId="10518"/>
    <cellStyle name="常规 13 5 5 3 3 2" xfId="10519"/>
    <cellStyle name="常规 13 2 3 5 4 3 2" xfId="10520"/>
    <cellStyle name="常规 5 2 7 2 2 4 2" xfId="10521"/>
    <cellStyle name="常规 5 2 2 3 4 2 3 3" xfId="10522"/>
    <cellStyle name="常规 42 3 2 5 2" xfId="10523"/>
    <cellStyle name="常规 4 11 2 4 2" xfId="10524"/>
    <cellStyle name="常规 11 2 3 3 3" xfId="10525"/>
    <cellStyle name="常规 12 4 4 2" xfId="10526"/>
    <cellStyle name="常规 2 2 2 2 3 3 5" xfId="10527"/>
    <cellStyle name="常规 13 2 3 6" xfId="10528"/>
    <cellStyle name="常规 7 2 4 2 2" xfId="10529"/>
    <cellStyle name="常规 55 2 2 5 2" xfId="10530"/>
    <cellStyle name="常规 11 2 2 5 2 2" xfId="10531"/>
    <cellStyle name="常规 9 3 2 3 2 2 4 2" xfId="10532"/>
    <cellStyle name="常规 13 2 5 2 2" xfId="10533"/>
    <cellStyle name="常规 9 8 4" xfId="10534"/>
    <cellStyle name="常规 13 2 3 6 2" xfId="10535"/>
    <cellStyle name="常规 6 9" xfId="10536"/>
    <cellStyle name="常规 13 2 3 6 2 2" xfId="10537"/>
    <cellStyle name="常规 3 2 2 3 2 2 3" xfId="10538"/>
    <cellStyle name="常规 2 6 4 5" xfId="10539"/>
    <cellStyle name="常规 9 3 5 3 4 2" xfId="10540"/>
    <cellStyle name="常规 3 2 2 3 2 2 4" xfId="10541"/>
    <cellStyle name="百分比 4 3 4 3" xfId="10542"/>
    <cellStyle name="常规 4 2 4 2 2 3" xfId="10543"/>
    <cellStyle name="常规 2 2 2 2 2 7" xfId="10544"/>
    <cellStyle name="常规 40 2 2 2 3 3" xfId="10545"/>
    <cellStyle name="常规 13 2 5 2 2 2 3" xfId="10546"/>
    <cellStyle name="常规 40 7 3 2" xfId="10547"/>
    <cellStyle name="常规 4 2 2 7 4" xfId="10548"/>
    <cellStyle name="常规 11 2 2 3 2 4 3 2" xfId="10549"/>
    <cellStyle name="常规 11 2 3 2 2 2 2 3" xfId="10550"/>
    <cellStyle name="常规 7 2 9 2" xfId="10551"/>
    <cellStyle name="百分比 4 2 2 2 2" xfId="10552"/>
    <cellStyle name="常规 13 2 5 2 2 2 4" xfId="10553"/>
    <cellStyle name="常规 3 6 3 3 2" xfId="10554"/>
    <cellStyle name="常规 10 2 4 5 2 4" xfId="10555"/>
    <cellStyle name="常规 3 2 2 3 2 3 3" xfId="10556"/>
    <cellStyle name="常规 12 2 5 2 3" xfId="10557"/>
    <cellStyle name="常规 13 2 5 2 2 3 2" xfId="10558"/>
    <cellStyle name="常规 4 2 4 2 3 2" xfId="10559"/>
    <cellStyle name="常规 2 2 2 2 3 6" xfId="10560"/>
    <cellStyle name="百分比 4 5 2 3" xfId="10561"/>
    <cellStyle name="常规 13 7 7" xfId="10562"/>
    <cellStyle name="常规 12 2 5 2 4" xfId="10563"/>
    <cellStyle name="常规 13 2 5 2 2 3 3" xfId="10564"/>
    <cellStyle name="常规 13 2 3 6 3 3" xfId="10565"/>
    <cellStyle name="常规 3 2 2 3 2 3 4" xfId="10566"/>
    <cellStyle name="常规 4 2 4 2 3 3" xfId="10567"/>
    <cellStyle name="常规 2 2 2 2 3 7" xfId="10568"/>
    <cellStyle name="常规 9 8 6" xfId="10569"/>
    <cellStyle name="常规 13 2 3 6 4" xfId="10570"/>
    <cellStyle name="常规 10 2 3 5 2 3 3 2" xfId="10571"/>
    <cellStyle name="常规 11 2 3 4 3" xfId="10572"/>
    <cellStyle name="常规 12 4 5 2" xfId="10573"/>
    <cellStyle name="常规 13 2 3 6 5" xfId="10574"/>
    <cellStyle name="常规 11 2 2 3 2 6 2" xfId="10575"/>
    <cellStyle name="常规 13 2 4 3 2 2 2" xfId="10576"/>
    <cellStyle name="常规 13 2 5 2 3" xfId="10577"/>
    <cellStyle name="常规 13 2 5 2 4" xfId="10578"/>
    <cellStyle name="常规 7 2 3 5 2 2" xfId="10579"/>
    <cellStyle name="常规 5 2 2 5 2 3 2" xfId="10580"/>
    <cellStyle name="常规 4 6 3 3 3" xfId="10581"/>
    <cellStyle name="常规 6 10 2 4 2" xfId="10582"/>
    <cellStyle name="常规 9 2 4 2 2" xfId="10583"/>
    <cellStyle name="常规 13 2 4 3 2 2 3" xfId="10584"/>
    <cellStyle name="常规 6 2 2 6 6" xfId="10585"/>
    <cellStyle name="常规 5 4 3 2 2 4 2" xfId="10586"/>
    <cellStyle name="常规 7 2 2 3 4 3 4" xfId="10587"/>
    <cellStyle name="常规 4 3 6 2 2" xfId="10588"/>
    <cellStyle name="常规 13 2 3 8 3" xfId="10589"/>
    <cellStyle name="常规 4 3 6 2 3" xfId="10590"/>
    <cellStyle name="常规 5 2 2 2 5 2 2" xfId="10591"/>
    <cellStyle name="常规 7 6" xfId="10592"/>
    <cellStyle name="常规 12 2 7 2 3" xfId="10593"/>
    <cellStyle name="常规 11 2 3 2 4 7 2" xfId="10594"/>
    <cellStyle name="常规 13 2 5 2 4 3 2" xfId="10595"/>
    <cellStyle name="常规 6 2 2 2 3 3" xfId="10596"/>
    <cellStyle name="常规 13 2 3 8 3 2" xfId="10597"/>
    <cellStyle name="常规 13 2 4 2 2" xfId="10598"/>
    <cellStyle name="常规 11 2 2 2 2 6" xfId="10599"/>
    <cellStyle name="常规 2 2 3 2 5 2 4" xfId="10600"/>
    <cellStyle name="常规 13 2 4 2 2 2" xfId="10601"/>
    <cellStyle name="常规 11 2 2 3 5 3 2" xfId="10602"/>
    <cellStyle name="常规 12 3 4 4 3 2" xfId="10603"/>
    <cellStyle name="常规 2 2 2 2 4 2 3 3" xfId="10604"/>
    <cellStyle name="常规 13 3 2 4 3" xfId="10605"/>
    <cellStyle name="常规 2 2 4 4 3 3" xfId="10606"/>
    <cellStyle name="常规 4 2 3 6 2 2" xfId="10607"/>
    <cellStyle name="常规 7 4 3 3 4 2" xfId="10608"/>
    <cellStyle name="常规 2 4 2 3 4" xfId="10609"/>
    <cellStyle name="常规 13 2 4 2 2 5" xfId="10610"/>
    <cellStyle name="常规 12 2 2 3 4 2 6" xfId="10611"/>
    <cellStyle name="常规 8 5 3 2 2 4 2" xfId="10612"/>
    <cellStyle name="常规 13 2 4 2 3" xfId="10613"/>
    <cellStyle name="常规 13 2 4 2 4" xfId="10614"/>
    <cellStyle name="常规 3 5 4 7 2" xfId="10615"/>
    <cellStyle name="常规 4 6 2 3 3" xfId="10616"/>
    <cellStyle name="常规 9 2 3 2 2" xfId="10617"/>
    <cellStyle name="常规 11 3 2 2 4 3 2" xfId="10618"/>
    <cellStyle name="常规 13 2 4 2 6" xfId="10619"/>
    <cellStyle name="常规 4 6 2 4 2" xfId="10620"/>
    <cellStyle name="常规 9 3 3 8" xfId="10621"/>
    <cellStyle name="常规 13 2 6 4 3" xfId="10622"/>
    <cellStyle name="常规 8 2 3 2 2 2 2 2" xfId="10623"/>
    <cellStyle name="常规 13 3 5 7" xfId="10624"/>
    <cellStyle name="常规 7 4 4 2 2 3" xfId="10625"/>
    <cellStyle name="常规 40 3 2 2 3 2" xfId="10626"/>
    <cellStyle name="常规 11 2 4 2 2 6 2" xfId="10627"/>
    <cellStyle name="常规 4 2 7 2 2" xfId="10628"/>
    <cellStyle name="常规 4 2 7 2 3 2" xfId="10629"/>
    <cellStyle name="常规 4 2 4 3" xfId="10630"/>
    <cellStyle name="常规 12 4 4 2 3 2" xfId="10631"/>
    <cellStyle name="常规 4 6 5 4 2" xfId="10632"/>
    <cellStyle name="常规 2 2 3 9 2 3" xfId="10633"/>
    <cellStyle name="常规 12 5 3 2 4" xfId="10634"/>
    <cellStyle name="常规 11 2 4 2 3 4" xfId="10635"/>
    <cellStyle name="常规 2 2 2 2 3 4 3 2" xfId="10636"/>
    <cellStyle name="常规 13 2 4 4 2" xfId="10637"/>
    <cellStyle name="常规 13 2 4 4 2 2 4" xfId="10638"/>
    <cellStyle name="常规 13 3 5 2 5" xfId="10639"/>
    <cellStyle name="常规 10 6 2 4 2" xfId="10640"/>
    <cellStyle name="常规 3 2 2 2 7 3" xfId="10641"/>
    <cellStyle name="常规 7 2 4 3 3 4 2" xfId="10642"/>
    <cellStyle name="常规 5 3 6 3" xfId="10643"/>
    <cellStyle name="常规 6 4 5 3 2" xfId="10644"/>
    <cellStyle name="常规 12 2 4 5 4" xfId="10645"/>
    <cellStyle name="常规 13 2 4 4 2 2 4 2" xfId="10646"/>
    <cellStyle name="常规 11 2 5 3 2 6 2" xfId="10647"/>
    <cellStyle name="常规 13 3 5 3 4 2" xfId="10648"/>
    <cellStyle name="常规 4 2 3 8 3 2" xfId="10649"/>
    <cellStyle name="常规 2 4 4 4 3" xfId="10650"/>
    <cellStyle name="常规 13 2 4 4 3 4" xfId="10651"/>
    <cellStyle name="常规 2 4 4 4 3 2" xfId="10652"/>
    <cellStyle name="常规 13 2 4 4 3 4 2" xfId="10653"/>
    <cellStyle name="常规 13 2 4 4 4" xfId="10654"/>
    <cellStyle name="常规 4 2 4 3 2" xfId="10655"/>
    <cellStyle name="常规 11 2 2 2 4 3 3" xfId="10656"/>
    <cellStyle name="常规 6 3 2 3 2 6" xfId="10657"/>
    <cellStyle name="常规 5 2 4 3" xfId="10658"/>
    <cellStyle name="常规 9 2 2 4 2 2 4 2" xfId="10659"/>
    <cellStyle name="常规 13 2 4 4 4 3 2" xfId="10660"/>
    <cellStyle name="常规 8 2 8 3" xfId="10661"/>
    <cellStyle name="百分比 2 5 7" xfId="10662"/>
    <cellStyle name="常规 6 2 2 3 4 7 2" xfId="10663"/>
    <cellStyle name="常规 8 2 4 3 4 3 2" xfId="10664"/>
    <cellStyle name="常规 4 2 3 4 6" xfId="10665"/>
    <cellStyle name="常规 3 5 2 4 2" xfId="10666"/>
    <cellStyle name="常规 13 3 5 2 3 3" xfId="10667"/>
    <cellStyle name="常规 12 2 3 2 3 2 3 3 2" xfId="10668"/>
    <cellStyle name="常规 13 2 4 4 7 2" xfId="10669"/>
    <cellStyle name="常规 4 9 2 3 3" xfId="10670"/>
    <cellStyle name="常规 6 3 3 3 6" xfId="10671"/>
    <cellStyle name="常规 54 2 6" xfId="10672"/>
    <cellStyle name="常规 49 2 6" xfId="10673"/>
    <cellStyle name="常规 12 5 3 4 2" xfId="10674"/>
    <cellStyle name="常规 13 2 4 5 2" xfId="10675"/>
    <cellStyle name="常规 9 4 4 7 2" xfId="10676"/>
    <cellStyle name="常规 3 2 3 2 2 2 2 2" xfId="10677"/>
    <cellStyle name="常规 13 2 4 5 3" xfId="10678"/>
    <cellStyle name="常规 13 2 4 5 3 3" xfId="10679"/>
    <cellStyle name="常规 13 2 4 5 4" xfId="10680"/>
    <cellStyle name="常规 4 2 9 2" xfId="10681"/>
    <cellStyle name="百分比 3 6 2" xfId="10682"/>
    <cellStyle name="常规 21 2 2" xfId="10683"/>
    <cellStyle name="常规 7 2 2 3 3 3 3" xfId="10684"/>
    <cellStyle name="常规 7 2 8 3" xfId="10685"/>
    <cellStyle name="常规 4 2 3 5 2 2 2" xfId="10686"/>
    <cellStyle name="常规 9 2 2 7" xfId="10687"/>
    <cellStyle name="常规 13 2 5 3 2" xfId="10688"/>
    <cellStyle name="常规 8 2 3 5 2 2 2" xfId="10689"/>
    <cellStyle name="常规 2 2 3 7 2 2" xfId="10690"/>
    <cellStyle name="常规 8 2 2 3 4 5" xfId="10691"/>
    <cellStyle name="常规 4 2 3 2 5 5" xfId="10692"/>
    <cellStyle name="常规 10 3 2 3 4 3 2" xfId="10693"/>
    <cellStyle name="百分比 2 2 2 2 2" xfId="10694"/>
    <cellStyle name="常规 2 2 2 3 3 2 4" xfId="10695"/>
    <cellStyle name="常规 2 2 3 7 2 2 3" xfId="10696"/>
    <cellStyle name="常规 8 5 2 2 5" xfId="10697"/>
    <cellStyle name="常规 2 2 3 2 4 2" xfId="10698"/>
    <cellStyle name="常规 7 3 5 3 4 2" xfId="10699"/>
    <cellStyle name="常规 2 2 3 7 2 2 4" xfId="10700"/>
    <cellStyle name="常规 7 2 2 2 3 2 3 2" xfId="10701"/>
    <cellStyle name="常规 8 5 2 2 6" xfId="10702"/>
    <cellStyle name="常规 10 3 3 3 4" xfId="10703"/>
    <cellStyle name="常规 4 5 6 3" xfId="10704"/>
    <cellStyle name="常规 13 2 4 6 4 2" xfId="10705"/>
    <cellStyle name="常规 10 3 5 2 5" xfId="10706"/>
    <cellStyle name="常规 13 2 4 7 3" xfId="10707"/>
    <cellStyle name="常规 12 7 2 5" xfId="10708"/>
    <cellStyle name="常规 2 2 3 7 2 3 3" xfId="10709"/>
    <cellStyle name="常规 4 2 5 2 2 6 2" xfId="10710"/>
    <cellStyle name="常规 7 2 2 6 6" xfId="10711"/>
    <cellStyle name="常规 7 2 4 4 3 3" xfId="10712"/>
    <cellStyle name="常规 5 4 4 2 2 4 2" xfId="10713"/>
    <cellStyle name="常规 13 2 5 3 2 2 4 2" xfId="10714"/>
    <cellStyle name="常规 11 5 4 3 2" xfId="10715"/>
    <cellStyle name="常规 2 2 2 2 2 2 2 2 4 2" xfId="10716"/>
    <cellStyle name="常规 6 3 3 4 3 4" xfId="10717"/>
    <cellStyle name="常规 12 5 4 2 4" xfId="10718"/>
    <cellStyle name="常规 11 2 4 3 3 4" xfId="10719"/>
    <cellStyle name="常规 8 2 3 5 2 3 2" xfId="10720"/>
    <cellStyle name="常规 13 2 4 2 5" xfId="10721"/>
    <cellStyle name="常规 3 9 3 4" xfId="10722"/>
    <cellStyle name="常规 7 2 2 5 3 4" xfId="10723"/>
    <cellStyle name="常规 11 2 9 4 2" xfId="10724"/>
    <cellStyle name="常规 2 3 5 2 4" xfId="10725"/>
    <cellStyle name="常规 5 2 4 4 3 4 2" xfId="10726"/>
    <cellStyle name="常规 4 6 2 3 4" xfId="10727"/>
    <cellStyle name="常规 9 2 3 2 3" xfId="10728"/>
    <cellStyle name="常规 9 2 3 7" xfId="10729"/>
    <cellStyle name="常规 13 2 5 4 2" xfId="10730"/>
    <cellStyle name="常规 2 2 3 7 5" xfId="10731"/>
    <cellStyle name="常规 13 2 5 6" xfId="10732"/>
    <cellStyle name="常规 13 2 5 4 2 2 4 2" xfId="10733"/>
    <cellStyle name="常规 10 2 2 5 3 2" xfId="10734"/>
    <cellStyle name="常规 8 3 2 8" xfId="10735"/>
    <cellStyle name="常规 2 2 2 2 2 6 2 3" xfId="10736"/>
    <cellStyle name="常规 5 4 3 4 3 2" xfId="10737"/>
    <cellStyle name="常规 5 2 2 2 3 2 3 2" xfId="10738"/>
    <cellStyle name="常规 13 2 3 5 6" xfId="10739"/>
    <cellStyle name="常规 13 3 3 2 6 2" xfId="10740"/>
    <cellStyle name="常规 9 7 8" xfId="10741"/>
    <cellStyle name="常规 6 2 3 2 4 4" xfId="10742"/>
    <cellStyle name="常规 4 6 2 4 3" xfId="10743"/>
    <cellStyle name="常规 7 4 2 2 3 3" xfId="10744"/>
    <cellStyle name="常规 9 3 3 6" xfId="10745"/>
    <cellStyle name="常规 9 2 3 3 2" xfId="10746"/>
    <cellStyle name="常规 12 2 4 2 2 2 3" xfId="10747"/>
    <cellStyle name="常规 8 2 4 6 4 2" xfId="10748"/>
    <cellStyle name="常规 13 8 2 2 2" xfId="10749"/>
    <cellStyle name="常规 8 2 3 2 3 3 3" xfId="10750"/>
    <cellStyle name="常规 5 5 7 3 2" xfId="10751"/>
    <cellStyle name="常规 8 3 3 4 2" xfId="10752"/>
    <cellStyle name="常规 2 2 3 7 6" xfId="10753"/>
    <cellStyle name="常规 8 3 2 2 2 2" xfId="10754"/>
    <cellStyle name="常规 13 2 2 2 4 7 2" xfId="10755"/>
    <cellStyle name="常规 13 2 5 7" xfId="10756"/>
    <cellStyle name="常规 8 2 3 5 2 6" xfId="10757"/>
    <cellStyle name="常规 12 2 2 5 3" xfId="10758"/>
    <cellStyle name="百分比 2 3 3 4 2" xfId="10759"/>
    <cellStyle name="常规 8 2 3 5 2 3 3" xfId="10760"/>
    <cellStyle name="常规 2 2 3 7 3 3" xfId="10761"/>
    <cellStyle name="常规 2 2 2 2 2 3 2 2 3" xfId="10762"/>
    <cellStyle name="常规 12 5 2 6" xfId="10763"/>
    <cellStyle name="常规 9 2 2 2 2 8 2" xfId="10764"/>
    <cellStyle name="常规 12 3 8" xfId="10765"/>
    <cellStyle name="常规 9 5 2 2 3 3 2" xfId="10766"/>
    <cellStyle name="常规 4 3 8 2" xfId="10767"/>
    <cellStyle name="常规 9 2 2 2 4 2 3 3 2" xfId="10768"/>
    <cellStyle name="常规 2 2 3 7 3 4" xfId="10769"/>
    <cellStyle name="常规 3 6 4 5" xfId="10770"/>
    <cellStyle name="常规 6 3 2 2 4 2" xfId="10771"/>
    <cellStyle name="常规 3 6 4 6" xfId="10772"/>
    <cellStyle name="常规 6 3 2 2 4 3" xfId="10773"/>
    <cellStyle name="常规 2 5 5 3 3" xfId="10774"/>
    <cellStyle name="常规 13 2 5 5 2 4" xfId="10775"/>
    <cellStyle name="常规 11 3 2 3 7" xfId="10776"/>
    <cellStyle name="常规 13 3 4 6" xfId="10777"/>
    <cellStyle name="常规 7 2 4 2 3 4 2" xfId="10778"/>
    <cellStyle name="常规 12 4 4 6" xfId="10779"/>
    <cellStyle name="常规 11 2 5 4 2 3 3 2" xfId="10780"/>
    <cellStyle name="常规 11 2 3 5 2 2 2" xfId="10781"/>
    <cellStyle name="常规 12 5 5 2 4" xfId="10782"/>
    <cellStyle name="常规 11 2 4 4 3 4" xfId="10783"/>
    <cellStyle name="常规 2 2 2 2 3 6 3 2" xfId="10784"/>
    <cellStyle name="常规 9 3 3 7" xfId="10785"/>
    <cellStyle name="常规 13 2 6 4 2" xfId="10786"/>
    <cellStyle name="常规 2 7 2 3 3" xfId="10787"/>
    <cellStyle name="常规 13 2 7 2 2 4" xfId="10788"/>
    <cellStyle name="常规 3 6 3 3" xfId="10789"/>
    <cellStyle name="常规 12 2 3 3 2 2 4" xfId="10790"/>
    <cellStyle name="常规 5 2 2 2 7 2" xfId="10791"/>
    <cellStyle name="常规 3 6 4 2 2" xfId="10792"/>
    <cellStyle name="常规 13 2 7 2 3 3 2" xfId="10793"/>
    <cellStyle name="常规 11 2 2 6" xfId="10794"/>
    <cellStyle name="常规 6 2 5 3 2 6" xfId="10795"/>
    <cellStyle name="常规 2 2 3 9 3 3" xfId="10796"/>
    <cellStyle name="常规 9 4 2 2 3 3" xfId="10797"/>
    <cellStyle name="常规 2 2 3 9 3 3 2" xfId="10798"/>
    <cellStyle name="常规 7 2 3 6 2 2" xfId="10799"/>
    <cellStyle name="百分比 3 2 3" xfId="10800"/>
    <cellStyle name="常规 2 2 3 9 2 4" xfId="10801"/>
    <cellStyle name="百分比 2 2 5 3 3" xfId="10802"/>
    <cellStyle name="常规 3 2 2 2 4 2 2 2" xfId="10803"/>
    <cellStyle name="常规 5 2 2 2 3 4" xfId="10804"/>
    <cellStyle name="常规 5 4 3 6" xfId="10805"/>
    <cellStyle name="常规 5 2 2 3 6 4 2" xfId="10806"/>
    <cellStyle name="常规 9 5 2 8 2" xfId="10807"/>
    <cellStyle name="常规 4 2 4 4 4" xfId="10808"/>
    <cellStyle name="常规 13 2 8 3 3 2" xfId="10809"/>
    <cellStyle name="常规 2 2 3 2 2 4 2" xfId="10810"/>
    <cellStyle name="常规 8 5 3 3 4 2" xfId="10811"/>
    <cellStyle name="常规 11 5 5 2 4" xfId="10812"/>
    <cellStyle name="常规 8 11" xfId="10813"/>
    <cellStyle name="常规 5 2 2 3 2 2 3 3 2" xfId="10814"/>
    <cellStyle name="常规 13 2 2 8 3 2" xfId="10815"/>
    <cellStyle name="常规 8 10" xfId="10816"/>
    <cellStyle name="常规 11 5 5 2 3" xfId="10817"/>
    <cellStyle name="常规 4 2 3 3 2 4" xfId="10818"/>
    <cellStyle name="常规 8 2 4 2 2 2 4 2" xfId="10819"/>
    <cellStyle name="常规 5 3 7 3" xfId="10820"/>
    <cellStyle name="常规 5 5 3 2 2" xfId="10821"/>
    <cellStyle name="常规 6 2 7 4" xfId="10822"/>
    <cellStyle name="常规 13 3" xfId="10823"/>
    <cellStyle name="常规 6 2 3 2 6 4 2" xfId="10824"/>
    <cellStyle name="常规 44 3 3" xfId="10825"/>
    <cellStyle name="百分比 2 4 2 3 3" xfId="10826"/>
    <cellStyle name="常规 9 2 3 5 2 2 3" xfId="10827"/>
    <cellStyle name="常规 13 2 4 4 2 6" xfId="10828"/>
    <cellStyle name="常规 6 2 7 4 2" xfId="10829"/>
    <cellStyle name="常规 13 3 2" xfId="10830"/>
    <cellStyle name="常规 10 3 5 2 2 3" xfId="10831"/>
    <cellStyle name="常规 13 3 2 2 2 2" xfId="10832"/>
    <cellStyle name="常规 2 2 5 6 2" xfId="10833"/>
    <cellStyle name="常规 9 2 2 2 3 3 4" xfId="10834"/>
    <cellStyle name="常规 11 2 2 3 4 2 2 3" xfId="10835"/>
    <cellStyle name="常规 6 6 2 2 6 2" xfId="10836"/>
    <cellStyle name="常规 10 2 7 2 3" xfId="10837"/>
    <cellStyle name="常规 3 2 2 3 2 2" xfId="10838"/>
    <cellStyle name="常规 11 2 2 6 6" xfId="10839"/>
    <cellStyle name="常规 13 3 2 2 2 3 2" xfId="10840"/>
    <cellStyle name="百分比 3 4 4 3" xfId="10841"/>
    <cellStyle name="常规 7 7" xfId="10842"/>
    <cellStyle name="常规 12 2 7 2 4" xfId="10843"/>
    <cellStyle name="常规 7 5 2 2 5" xfId="10844"/>
    <cellStyle name="常规 2 2 4 4 2 2" xfId="10845"/>
    <cellStyle name="常规 13 3 2 3 2 2" xfId="10846"/>
    <cellStyle name="常规 27 4 2 4 3" xfId="10847"/>
    <cellStyle name="常规 3 2 8 2" xfId="10848"/>
    <cellStyle name="常规 10 3 5 2 3 3 2" xfId="10849"/>
    <cellStyle name="常规 12 7 2 6" xfId="10850"/>
    <cellStyle name="常规 7 3 2 4 5" xfId="10851"/>
    <cellStyle name="常规 9 2 2 2 4 8 2" xfId="10852"/>
    <cellStyle name="常规 12 2 2 3 5 2 4 2" xfId="10853"/>
    <cellStyle name="常规 10 4 4 2 5" xfId="10854"/>
    <cellStyle name="常规 11 3 2 4 3 4" xfId="10855"/>
    <cellStyle name="常规 13 3 5 2 4" xfId="10856"/>
    <cellStyle name="常规 5 3 6 2" xfId="10857"/>
    <cellStyle name="常规 13 2 4 4 2 2 3" xfId="10858"/>
    <cellStyle name="常规 27 3 3 2 2" xfId="10859"/>
    <cellStyle name="常规 2 2 2 2 11 2" xfId="10860"/>
    <cellStyle name="常规 13 3 2 3 3 2" xfId="10861"/>
    <cellStyle name="常规 11 2 3 5 2 3 2" xfId="10862"/>
    <cellStyle name="常规 11 2 3 4 7" xfId="10863"/>
    <cellStyle name="常规 12 4 5 6" xfId="10864"/>
    <cellStyle name="常规 12 2 5 2 3 4" xfId="10865"/>
    <cellStyle name="常规 3 2 3 4 2" xfId="10866"/>
    <cellStyle name="常规 13 3 2 3 3 3" xfId="10867"/>
    <cellStyle name="常规 6 3 2 7 2" xfId="10868"/>
    <cellStyle name="常规 27 3 3 2 3" xfId="10869"/>
    <cellStyle name="常规 11 2 3 5 2 3 3" xfId="10870"/>
    <cellStyle name="常规 3 6 4 2 3" xfId="10871"/>
    <cellStyle name="常规 7 5 3 2 6 2" xfId="10872"/>
    <cellStyle name="常规 4 2 2 5 2 2 4" xfId="10873"/>
    <cellStyle name="常规 7 3 2 4 2 2 4 2" xfId="10874"/>
    <cellStyle name="常规 11 2 3 5 2 5" xfId="10875"/>
    <cellStyle name="常规 4 5 5 3 3 2" xfId="10876"/>
    <cellStyle name="常规 27 2 2 4 5 2" xfId="10877"/>
    <cellStyle name="常规 2 2 2 2 13" xfId="10878"/>
    <cellStyle name="常规 13 2 2 4 3 3" xfId="10879"/>
    <cellStyle name="常规 2 2 4 4 2" xfId="10880"/>
    <cellStyle name="常规 12 2 3 2 2 2 4" xfId="10881"/>
    <cellStyle name="常规 13 3 2 3 6" xfId="10882"/>
    <cellStyle name="常规 2 2 2 2 4 2 3" xfId="10883"/>
    <cellStyle name="常规 13 3 2 4" xfId="10884"/>
    <cellStyle name="百分比 3 4 2 6 2" xfId="10885"/>
    <cellStyle name="常规 13 3 2 4 2 2" xfId="10886"/>
    <cellStyle name="常规 11 2 2 3 3 7 2" xfId="10887"/>
    <cellStyle name="常规 5 2 3 2 6 2" xfId="10888"/>
    <cellStyle name="常规 6 4 6 4" xfId="10889"/>
    <cellStyle name="常规 2 2 2 2 3 2 2 6" xfId="10890"/>
    <cellStyle name="常规 13 2 2 3 6" xfId="10891"/>
    <cellStyle name="常规 8 5 8" xfId="10892"/>
    <cellStyle name="常规 27 4 3 4 3 2" xfId="10893"/>
    <cellStyle name="常规 6 5 3 4 3" xfId="10894"/>
    <cellStyle name="常规 3 4 3 2 3" xfId="10895"/>
    <cellStyle name="百分比 3 7" xfId="10896"/>
    <cellStyle name="常规 16 3" xfId="10897"/>
    <cellStyle name="常规 21 3" xfId="10898"/>
    <cellStyle name="常规 10 2 5 4 3 4" xfId="10899"/>
    <cellStyle name="常规 8 2 3 2 3 3 2" xfId="10900"/>
    <cellStyle name="常规 8 2 3 2 3 2 3 2" xfId="10901"/>
    <cellStyle name="常规 13 3 2 4 2 2 4" xfId="10902"/>
    <cellStyle name="常规 9 2 3 2 4 8" xfId="10903"/>
    <cellStyle name="常规 9 2 2 3 4 2 4" xfId="10904"/>
    <cellStyle name="常规 13 2 3 2 2 2 2 3" xfId="10905"/>
    <cellStyle name="常规 9 4 4 2 2 3" xfId="10906"/>
    <cellStyle name="常规 11 4 4 2 5" xfId="10907"/>
    <cellStyle name="常规 3 7 2 2 4 2" xfId="10908"/>
    <cellStyle name="常规 37 2" xfId="10909"/>
    <cellStyle name="常规 42 2" xfId="10910"/>
    <cellStyle name="常规 2 2 2 2 4 2 3 3 2" xfId="10911"/>
    <cellStyle name="常规 13 3 2 4 3 2" xfId="10912"/>
    <cellStyle name="常规 2 3 4" xfId="10913"/>
    <cellStyle name="常规 10 5 4 3 4" xfId="10914"/>
    <cellStyle name="常规 6 6 6 3" xfId="10915"/>
    <cellStyle name="常规 6 2 3 3 2 3" xfId="10916"/>
    <cellStyle name="常规 7 2 2 4" xfId="10917"/>
    <cellStyle name="常规 5 3 4 4" xfId="10918"/>
    <cellStyle name="常规 6 3 3 3 3 4 2" xfId="10919"/>
    <cellStyle name="常规 52 4 2" xfId="10920"/>
    <cellStyle name="常规 47 4 2" xfId="10921"/>
    <cellStyle name="常规 2 2 4 3 6" xfId="10922"/>
    <cellStyle name="常规 12 2 3 2 2 3 3" xfId="10923"/>
    <cellStyle name="常规 13 3 2 4 5" xfId="10924"/>
    <cellStyle name="常规 8 2 5 4 3 4 2" xfId="10925"/>
    <cellStyle name="常规 8 2 2 3 3 4 2" xfId="10926"/>
    <cellStyle name="常规 10 2 2 4 5" xfId="10927"/>
    <cellStyle name="常规 10 6 3 6" xfId="10928"/>
    <cellStyle name="常规 13 2 3 3 2 2 4 2" xfId="10929"/>
    <cellStyle name="常规 6 3 3 4 6" xfId="10930"/>
    <cellStyle name="常规 3 2 7 2 3 3 2" xfId="10931"/>
    <cellStyle name="常规 3 2 3 2 3 3 3" xfId="10932"/>
    <cellStyle name="常规 13 3 2 7 3 2" xfId="10933"/>
    <cellStyle name="常规 7 3 7 4 2" xfId="10934"/>
    <cellStyle name="常规 10 2 3 3 2 2 2" xfId="10935"/>
    <cellStyle name="常规 5 2 3 2 3 2 3 3 2" xfId="10936"/>
    <cellStyle name="常规 3 8 2 2" xfId="10937"/>
    <cellStyle name="常规 13 2 2 5 2 3 2" xfId="10938"/>
    <cellStyle name="常规 8 7 4 3 2" xfId="10939"/>
    <cellStyle name="常规 2 2 5 3 2 2" xfId="10940"/>
    <cellStyle name="常规 3 6 4" xfId="10941"/>
    <cellStyle name="常规 2 2 5 3 3 4 2" xfId="10942"/>
    <cellStyle name="常规 4 2 4 3 2 5" xfId="10943"/>
    <cellStyle name="常规 13 3 3 4 2" xfId="10944"/>
    <cellStyle name="常规 2 6 3 2 2 4" xfId="10945"/>
    <cellStyle name="常规 2 2 4 5 3 2" xfId="10946"/>
    <cellStyle name="常规 9 5 2 2 3" xfId="10947"/>
    <cellStyle name="常规 13 3 2 4 7 2" xfId="10948"/>
    <cellStyle name="常规 13 3 3 4 3" xfId="10949"/>
    <cellStyle name="常规 2 2 4 5 3 3" xfId="10950"/>
    <cellStyle name="常规 9 5 2 2 4" xfId="10951"/>
    <cellStyle name="常规 6 2 4 3 7 2" xfId="10952"/>
    <cellStyle name="常规 10 2 7 2" xfId="10953"/>
    <cellStyle name="常规 12 4 4 4 3 2" xfId="10954"/>
    <cellStyle name="常规 11 3 2 3 3 4" xfId="10955"/>
    <cellStyle name="常规 13 3 4 2 4" xfId="10956"/>
    <cellStyle name="常规 5 2 6 2" xfId="10957"/>
    <cellStyle name="常规 4 7 2 3 3" xfId="10958"/>
    <cellStyle name="常规 3 2 8 2 4 2" xfId="10959"/>
    <cellStyle name="常规 11 2 5 2 2 4" xfId="10960"/>
    <cellStyle name="常规 11 3 2 3 4 2" xfId="10961"/>
    <cellStyle name="常规 3 2 2 2 3 2 2 4" xfId="10962"/>
    <cellStyle name="常规 13 3 4 3 2" xfId="10963"/>
    <cellStyle name="常规 9 2 3 2 3 4 3" xfId="10964"/>
    <cellStyle name="常规 13 3 2 5 6 2" xfId="10965"/>
    <cellStyle name="常规 5 2 7 2" xfId="10966"/>
    <cellStyle name="常规 12 2 3 2 4 2 2" xfId="10967"/>
    <cellStyle name="常规 13 3 4 3 4" xfId="10968"/>
    <cellStyle name="常规 13 3 4 4 3" xfId="10969"/>
    <cellStyle name="常规 11 2 3 4 4 3 2" xfId="10970"/>
    <cellStyle name="常规 12 4 5 3 3 2" xfId="10971"/>
    <cellStyle name="常规 2 2 4 6 4" xfId="10972"/>
    <cellStyle name="常规 11 3 2 3 6" xfId="10973"/>
    <cellStyle name="常规 13 3 4 5" xfId="10974"/>
    <cellStyle name="常规 13 4 3 2 6" xfId="10975"/>
    <cellStyle name="常规 41 2 2 3 3" xfId="10976"/>
    <cellStyle name="常规 13 3 5 2 3 2" xfId="10977"/>
    <cellStyle name="常规 2 2 4 7 3" xfId="10978"/>
    <cellStyle name="常规 8 2 3 6 2 3" xfId="10979"/>
    <cellStyle name="常规 11 2 5 3 3 4" xfId="10980"/>
    <cellStyle name="常规 13 3 5 4 2" xfId="10981"/>
    <cellStyle name="常规 2 2 4 7 3 2" xfId="10982"/>
    <cellStyle name="常规 13 2 3 3 2 2 3" xfId="10983"/>
    <cellStyle name="常规 9 5 4 2 3" xfId="10984"/>
    <cellStyle name="常规 6 2 2 3 2 2 3 2" xfId="10985"/>
    <cellStyle name="常规 13 3 5 4 3" xfId="10986"/>
    <cellStyle name="常规 7 2 2 3 2 3 4" xfId="10987"/>
    <cellStyle name="常规 4 3 4 2 2" xfId="10988"/>
    <cellStyle name="常规 6 2 7 5" xfId="10989"/>
    <cellStyle name="常规 13 4" xfId="10990"/>
    <cellStyle name="常规 12 2 4 2 3 4" xfId="10991"/>
    <cellStyle name="常规 3 2 3 6 3 2" xfId="10992"/>
    <cellStyle name="百分比 4 4 2 2 4" xfId="10993"/>
    <cellStyle name="常规 13 4 2 2" xfId="10994"/>
    <cellStyle name="常规 3 9 2" xfId="10995"/>
    <cellStyle name="常规 13 2 2 5 3 3" xfId="10996"/>
    <cellStyle name="常规 2 2 5 4 2" xfId="10997"/>
    <cellStyle name="常规 7 2 7 3 4 2" xfId="10998"/>
    <cellStyle name="常规 2 2 2 2 5 2 2" xfId="10999"/>
    <cellStyle name="常规 13 4 2 3" xfId="11000"/>
    <cellStyle name="常规 2 2 5 4 4" xfId="11001"/>
    <cellStyle name="常规 2 2 5 4 5" xfId="11002"/>
    <cellStyle name="常规 8 2 4 4 3 4 2" xfId="11003"/>
    <cellStyle name="常规 12 2 2 2 2 3 3" xfId="11004"/>
    <cellStyle name="常规 12 3 2 4 5" xfId="11005"/>
    <cellStyle name="常规 13 4 3 3 4 2" xfId="11006"/>
    <cellStyle name="常规 2 2 5 5 2 4 2" xfId="11007"/>
    <cellStyle name="常规 9 11 2 4" xfId="11008"/>
    <cellStyle name="常规 6 2 2 3 2 2" xfId="11009"/>
    <cellStyle name="常规 4 4 2 3 2" xfId="11010"/>
    <cellStyle name="常规 13 4 4 2 2 3" xfId="11011"/>
    <cellStyle name="常规 6 5 4 3" xfId="11012"/>
    <cellStyle name="常规 12 5 4 4 3 2" xfId="11013"/>
    <cellStyle name="常规 4 4 2 4 2" xfId="11014"/>
    <cellStyle name="常规 13 4 4 2 3 3" xfId="11015"/>
    <cellStyle name="常规 10 5 3 2 4" xfId="11016"/>
    <cellStyle name="常规 6 5 5 3" xfId="11017"/>
    <cellStyle name="常规 13 4 4 2 3 3 2" xfId="11018"/>
    <cellStyle name="常规 6 5 5 3 2" xfId="11019"/>
    <cellStyle name="常规 57 2" xfId="11020"/>
    <cellStyle name="常规 62 2" xfId="11021"/>
    <cellStyle name="常规 6 3 6 3" xfId="11022"/>
    <cellStyle name="常规 8 2 4 5 2 4 2" xfId="11023"/>
    <cellStyle name="常规 6 7 5" xfId="11024"/>
    <cellStyle name="常规 13 4 5 3 3" xfId="11025"/>
    <cellStyle name="常规 13 4 5 3 3 2" xfId="11026"/>
    <cellStyle name="常规 5 2 2 2 3 2 5" xfId="11027"/>
    <cellStyle name="常规 40 3 3 3" xfId="11028"/>
    <cellStyle name="常规 13 4 7 3 2" xfId="11029"/>
    <cellStyle name="常规 8 7 2 3 3" xfId="11030"/>
    <cellStyle name="常规 4 3 4 2 3" xfId="11031"/>
    <cellStyle name="常规 6 2 7 6" xfId="11032"/>
    <cellStyle name="常规 13 5" xfId="11033"/>
    <cellStyle name="常规 5 4 3 4 2" xfId="11034"/>
    <cellStyle name="常规 5 2 2 2 3 2 2" xfId="11035"/>
    <cellStyle name="常规 12 3 2 7" xfId="11036"/>
    <cellStyle name="常规 13 5 2 2" xfId="11037"/>
    <cellStyle name="常规 2 2 2 2 6 2 2" xfId="11038"/>
    <cellStyle name="常规 13 5 2 3" xfId="11039"/>
    <cellStyle name="常规 13 2 10 2" xfId="11040"/>
    <cellStyle name="常规 5 2 7 4" xfId="11041"/>
    <cellStyle name="常规 2 10 3 4" xfId="11042"/>
    <cellStyle name="常规 7 6 7 2" xfId="11043"/>
    <cellStyle name="常规 12 2 3 4 5" xfId="11044"/>
    <cellStyle name="常规 2 2 2 2 6 2 2 4 2" xfId="11045"/>
    <cellStyle name="常规 13 5 2 3 4 2" xfId="11046"/>
    <cellStyle name="常规 6 2 2 3 2 3 3" xfId="11047"/>
    <cellStyle name="常规 12 2 6 2 3 3" xfId="11048"/>
    <cellStyle name="常规 2 2 2 2 6 2 3" xfId="11049"/>
    <cellStyle name="常规 13 5 2 4" xfId="11050"/>
    <cellStyle name="常规 7 2 2 3 2 2" xfId="11051"/>
    <cellStyle name="常规 13 4 2 5" xfId="11052"/>
    <cellStyle name="常规 2 2 2 2 5 2 4" xfId="11053"/>
    <cellStyle name="常规 6 2 3 2 4 2 3 3 2" xfId="11054"/>
    <cellStyle name="常规 7 2 2 3 2 3" xfId="11055"/>
    <cellStyle name="常规 3 3 2 4 2 3 3" xfId="11056"/>
    <cellStyle name="常规 5 2 7 6" xfId="11057"/>
    <cellStyle name="常规 5 3 2 4 2 2" xfId="11058"/>
    <cellStyle name="常规 13 8 2 2 4 2" xfId="11059"/>
    <cellStyle name="常规 13 5 3 2 3 3 2" xfId="11060"/>
    <cellStyle name="常规 13 5 5 3 2" xfId="11061"/>
    <cellStyle name="常规 3 2 2 2 3 3 3" xfId="11062"/>
    <cellStyle name="常规 2 2 2" xfId="11063"/>
    <cellStyle name="常规 13 5 4 3 3" xfId="11064"/>
    <cellStyle name="常规 13 5 4 3 4" xfId="11065"/>
    <cellStyle name="常规 7 2 7 2" xfId="11066"/>
    <cellStyle name="常规 13 5 5 3 3" xfId="11067"/>
    <cellStyle name="常规 55 3 5" xfId="11068"/>
    <cellStyle name="常规 4 9 3 4 2" xfId="11069"/>
    <cellStyle name="常规 13 7" xfId="11070"/>
    <cellStyle name="常规 4 3 4 2 5" xfId="11071"/>
    <cellStyle name="常规 7 2 3 7 3" xfId="11072"/>
    <cellStyle name="常规 8 2 3 2 2 2 3 2" xfId="11073"/>
    <cellStyle name="常规 13 3 2 3 2 2 4" xfId="11074"/>
    <cellStyle name="常规 9 2 2 2 4 8" xfId="11075"/>
    <cellStyle name="常规 11 5 2 3 4 2" xfId="11076"/>
    <cellStyle name="常规 13 7 2" xfId="11077"/>
    <cellStyle name="常规 2 2 2 3 5 2 4" xfId="11078"/>
    <cellStyle name="常规 5 3 2 3 4 3" xfId="11079"/>
    <cellStyle name="常规 10 5 3 3 2" xfId="11080"/>
    <cellStyle name="常规 6 5 6 2" xfId="11081"/>
    <cellStyle name="常规 10 5 3 3 3" xfId="11082"/>
    <cellStyle name="常规 13 3 3 2 2 4 2" xfId="11083"/>
    <cellStyle name="常规 3 3 2 3 3 2" xfId="11084"/>
    <cellStyle name="常规 13 7 2 6 2" xfId="11085"/>
    <cellStyle name="常规 2 3 5 2 2 3" xfId="11086"/>
    <cellStyle name="常规 11 3 6 2 3" xfId="11087"/>
    <cellStyle name="常规 13 7 3 2" xfId="11088"/>
    <cellStyle name="常规 10 5 3 4 3 2" xfId="11089"/>
    <cellStyle name="常规 11 4 3 2 2 3" xfId="11090"/>
    <cellStyle name="常规 9 2 5 2 2 2 2" xfId="11091"/>
    <cellStyle name="常规 13 7 4 3 2" xfId="11092"/>
    <cellStyle name="常规 13 8 2 3 3 2" xfId="11093"/>
    <cellStyle name="常规 6 2 2 2 3 4 3 2" xfId="11094"/>
    <cellStyle name="常规 13 9 3 3 2" xfId="11095"/>
    <cellStyle name="百分比 2 2 7" xfId="11096"/>
    <cellStyle name="常规 6 2 2 3 4 4 2" xfId="11097"/>
    <cellStyle name="常规 11 5 5 4" xfId="11098"/>
    <cellStyle name="百分比 3 6" xfId="11099"/>
    <cellStyle name="常规 16 2" xfId="11100"/>
    <cellStyle name="常规 21 2" xfId="11101"/>
    <cellStyle name="常规 11 5 6 2" xfId="11102"/>
    <cellStyle name="常规 13 3 4 2 3 2" xfId="11103"/>
    <cellStyle name="常规 13 3 3 2 6" xfId="11104"/>
    <cellStyle name="常规 8 2 10 2" xfId="11105"/>
    <cellStyle name="常规 63" xfId="11106"/>
    <cellStyle name="常规 58" xfId="11107"/>
    <cellStyle name="常规 2 2 11 3 3 2" xfId="11108"/>
    <cellStyle name="常规 2 2 2 2 2 4 2" xfId="11109"/>
    <cellStyle name="常规 8 4 3 3 4 2" xfId="11110"/>
    <cellStyle name="常规 2 10 6" xfId="11111"/>
    <cellStyle name="常规 7 5 4 2 2 4" xfId="11112"/>
    <cellStyle name="常规 13 2 2 3 4 3 2" xfId="11113"/>
    <cellStyle name="常规 2 2 3 5 2 2" xfId="11114"/>
    <cellStyle name="常规 2 10 7" xfId="11115"/>
    <cellStyle name="常规 5 3 4 2 2 4" xfId="11116"/>
    <cellStyle name="常规 9 2 3 11" xfId="11117"/>
    <cellStyle name="常规 4 6 6 3 2" xfId="11118"/>
    <cellStyle name="常规 10 3 4 3 4 2" xfId="11119"/>
    <cellStyle name="百分比 2 3 5 6" xfId="11120"/>
    <cellStyle name="常规 8 3 2 3 4" xfId="11121"/>
    <cellStyle name="常规 2 15" xfId="11122"/>
    <cellStyle name="常规 7 2 5 3 2" xfId="11123"/>
    <cellStyle name="常规 6 2 5 2 5" xfId="11124"/>
    <cellStyle name="常规 2 2 14 3 2" xfId="11125"/>
    <cellStyle name="常规 3 3 5 6" xfId="11126"/>
    <cellStyle name="常规 48 2 2 2 2" xfId="11127"/>
    <cellStyle name="常规 53 2 2 2 2" xfId="11128"/>
    <cellStyle name="常规 6 3 2 3 2 2 2" xfId="11129"/>
    <cellStyle name="常规 6 2 2 4 2 3 3 2" xfId="11130"/>
    <cellStyle name="常规 8 3 2 3 5" xfId="11131"/>
    <cellStyle name="常规 9 2 3 2 4 7 2" xfId="11132"/>
    <cellStyle name="常规 2 16" xfId="11133"/>
    <cellStyle name="常规 7 2 5 3 3" xfId="11134"/>
    <cellStyle name="百分比 2 3 3 3 2" xfId="11135"/>
    <cellStyle name="常规 8 2 3 5 2 2 3" xfId="11136"/>
    <cellStyle name="常规 2 2 3 7 2 3" xfId="11137"/>
    <cellStyle name="常规 4 6 3 4 2" xfId="11138"/>
    <cellStyle name="常规 8 2 5 4 4 3" xfId="11139"/>
    <cellStyle name="常规 8 2 2 2 2 2 3 3 2" xfId="11140"/>
    <cellStyle name="常规 5 2 3 2 4 2 3 3 2" xfId="11141"/>
    <cellStyle name="常规 10 2 4 3 2 2 2" xfId="11142"/>
    <cellStyle name="百分比 4 4 6" xfId="11143"/>
    <cellStyle name="常规 12 2 5 2 2 5" xfId="11144"/>
    <cellStyle name="常规 6 4 4 3 4 2" xfId="11145"/>
    <cellStyle name="常规 7 5 4 2 4" xfId="11146"/>
    <cellStyle name="常规 8 2 3 4 6" xfId="11147"/>
    <cellStyle name="常规 4 2 2 2 3 2" xfId="11148"/>
    <cellStyle name="常规 40 4 4 3" xfId="11149"/>
    <cellStyle name="常规 2 2 11 5" xfId="11150"/>
    <cellStyle name="常规 2 2 14 3" xfId="11151"/>
    <cellStyle name="常规 4 2 4 3 5" xfId="11152"/>
    <cellStyle name="常规 2 2 2 2 6 4" xfId="11153"/>
    <cellStyle name="常规 57 2 3 3 2" xfId="11154"/>
    <cellStyle name="常规 12 5 4 2 3" xfId="11155"/>
    <cellStyle name="常规 11 2 4 3 3 3" xfId="11156"/>
    <cellStyle name="常规 6 2 7 2 2 3" xfId="11157"/>
    <cellStyle name="常规 2 2 2 2 2 2 2" xfId="11158"/>
    <cellStyle name="常规 5 2 3 2 5 2 4 2" xfId="11159"/>
    <cellStyle name="常规 2 2 2 2 2 2 2 3" xfId="11160"/>
    <cellStyle name="常规 6 2 2 4 4" xfId="11161"/>
    <cellStyle name="常规 13 2 4 3" xfId="11162"/>
    <cellStyle name="常规 2 2 2 2 3 4 2" xfId="11163"/>
    <cellStyle name="常规 2 2 2 2 2 2 2 5" xfId="11164"/>
    <cellStyle name="常规 6 2 2 4 6" xfId="11165"/>
    <cellStyle name="常规 6 2 2 4 7 2" xfId="11166"/>
    <cellStyle name="常规 2 2 2 2 2 2 2 6 2" xfId="11167"/>
    <cellStyle name="常规 7 2 9" xfId="11168"/>
    <cellStyle name="常规 6 2 7 2 2 4 2" xfId="11169"/>
    <cellStyle name="常规 2 2 2 2 2 2 3 2" xfId="11170"/>
    <cellStyle name="常规 6 2 2 5 3" xfId="11171"/>
    <cellStyle name="常规 6 2 2 5 4" xfId="11172"/>
    <cellStyle name="常规 2 2 2 2 2 2 3 3" xfId="11173"/>
    <cellStyle name="常规 5 2 2 3 2 2 6 2" xfId="11174"/>
    <cellStyle name="常规 5 8 3 2" xfId="11175"/>
    <cellStyle name="常规 13 2 3 2 2 2 2 4" xfId="11176"/>
    <cellStyle name="常规 9 4 4 2 2 4" xfId="11177"/>
    <cellStyle name="常规 2 2 2 2 2 2 3 4" xfId="11178"/>
    <cellStyle name="常规 12 3 2 6 4 2" xfId="11179"/>
    <cellStyle name="常规 2 2 2 2 2 2 4" xfId="11180"/>
    <cellStyle name="常规 6 2 2 6 3" xfId="11181"/>
    <cellStyle name="常规 2 2 2 2 2 2 4 3 2" xfId="11182"/>
    <cellStyle name="常规 11 7 2 3 2" xfId="11183"/>
    <cellStyle name="常规 2 2 2 2 2 3 2 5" xfId="11184"/>
    <cellStyle name="常规 7 2 3 5 2 2 2" xfId="11185"/>
    <cellStyle name="常规 6 2 8 6" xfId="11186"/>
    <cellStyle name="常规 10 2 4 2 2 3 3 2" xfId="11187"/>
    <cellStyle name="常规 7 2 2 2 3 2 2 3" xfId="11188"/>
    <cellStyle name="百分比 2 2 3 2" xfId="11189"/>
    <cellStyle name="常规 6 2 3 4 6" xfId="11190"/>
    <cellStyle name="常规 2 2 2 2 2 3 3 2" xfId="11191"/>
    <cellStyle name="常规 7 2 3 3 2 3 3" xfId="11192"/>
    <cellStyle name="常规 6 8 7" xfId="11193"/>
    <cellStyle name="常规 6 2 3 5 3" xfId="11194"/>
    <cellStyle name="常规 2 2 2 2 2 3 5" xfId="11195"/>
    <cellStyle name="常规 11 2 4 7 3 2" xfId="11196"/>
    <cellStyle name="常规 8 3 2 4 7" xfId="11197"/>
    <cellStyle name="常规 9 2 5 7" xfId="11198"/>
    <cellStyle name="常规 13 2 5 6 2" xfId="11199"/>
    <cellStyle name="常规 2 2 2 2 2 3 6" xfId="11200"/>
    <cellStyle name="常规 8 4 3 3 4" xfId="11201"/>
    <cellStyle name="常规 2 2 2 2 2 4" xfId="11202"/>
    <cellStyle name="常规 9 2 4 3 8 2" xfId="11203"/>
    <cellStyle name="常规 5 2 3 2 2 2 4" xfId="11204"/>
    <cellStyle name="常规 2 2 2 2 2 5 2 2 3" xfId="11205"/>
    <cellStyle name="常规 8 2 2 7 3" xfId="11206"/>
    <cellStyle name="百分比 2 2 3 7 2" xfId="11207"/>
    <cellStyle name="常规 3 2 2 2 5 2 2" xfId="11208"/>
    <cellStyle name="常规 4 2 2 2 2 2 3 2" xfId="11209"/>
    <cellStyle name="常规 2 2 2 2 2 4 3" xfId="11210"/>
    <cellStyle name="常规 5 2 3 2 2 2 5" xfId="11211"/>
    <cellStyle name="常规 13 2 5 5 2" xfId="11212"/>
    <cellStyle name="常规 9 2 4 7" xfId="11213"/>
    <cellStyle name="常规 2 2 2 2 3 5 4 2" xfId="11214"/>
    <cellStyle name="常规 9 2 2 10" xfId="11215"/>
    <cellStyle name="常规 5 2 3 2 2 2 6" xfId="11216"/>
    <cellStyle name="常规 2 2 2 2 2 4 4" xfId="11217"/>
    <cellStyle name="常规 2 2 2 2 2 4 5" xfId="11218"/>
    <cellStyle name="常规 8 2 3 5 2 3 3 2" xfId="11219"/>
    <cellStyle name="常规 2 2 2 3 3 3" xfId="11220"/>
    <cellStyle name="常规 8 4 4 4 3" xfId="11221"/>
    <cellStyle name="常规 13 2 2 2 2 4 3" xfId="11222"/>
    <cellStyle name="常规 2 2 2 2 2 4 6" xfId="11223"/>
    <cellStyle name="常规 2 2 2 2 2 5" xfId="11224"/>
    <cellStyle name="常规 8 2 2 7 4 2" xfId="11225"/>
    <cellStyle name="常规 2 2 2 2 2 5 2 2 4 2" xfId="11226"/>
    <cellStyle name="常规 7 5 2 2 2 2" xfId="11227"/>
    <cellStyle name="常规 2 2 2 2 2 5 3" xfId="11228"/>
    <cellStyle name="常规 8 2 3 7" xfId="11229"/>
    <cellStyle name="常规 2 2 2 2 2 5 3 2" xfId="11230"/>
    <cellStyle name="常规 11 4 3" xfId="11231"/>
    <cellStyle name="常规 6 2 5 5 3" xfId="11232"/>
    <cellStyle name="常规 10 2 2 4 4 3" xfId="11233"/>
    <cellStyle name="常规 11 4 5" xfId="11234"/>
    <cellStyle name="常规 6 2 5 5 5" xfId="11235"/>
    <cellStyle name="常规 2 2 2 2 2 5 3 4 2" xfId="11236"/>
    <cellStyle name="常规 7 3 5 2 2" xfId="11237"/>
    <cellStyle name="常规 9 2 3 2 2 9" xfId="11238"/>
    <cellStyle name="常规 10 2 2 4 4 3 2" xfId="11239"/>
    <cellStyle name="常规 2 2 2 2 2 5 4" xfId="11240"/>
    <cellStyle name="常规 2 2 2 2 2 5 4 3 2" xfId="11241"/>
    <cellStyle name="常规 9 2 2 2 4 2 6" xfId="11242"/>
    <cellStyle name="常规 6 2 3 2 4 5" xfId="11243"/>
    <cellStyle name="常规 13 2 2 3 2 2 2 4 2" xfId="11244"/>
    <cellStyle name="常规 8 5 4 2 2 4 2" xfId="11245"/>
    <cellStyle name="常规 10 2 2 5 3 3" xfId="11246"/>
    <cellStyle name="常规 11 3 2 4 2 2" xfId="11247"/>
    <cellStyle name="常规 25 2 2" xfId="11248"/>
    <cellStyle name="常规 30 2 2" xfId="11249"/>
    <cellStyle name="常规 4 2 3 4 2 2" xfId="11250"/>
    <cellStyle name="常规 14" xfId="11251"/>
    <cellStyle name="常规 2 2 2 3 5 2" xfId="11252"/>
    <cellStyle name="常规 13 2 2 2 2 6 2" xfId="11253"/>
    <cellStyle name="常规 2 2 2 2 2 7 4" xfId="11254"/>
    <cellStyle name="常规 4 3 2 4 2 4" xfId="11255"/>
    <cellStyle name="常规 9 2 5 3 8" xfId="11256"/>
    <cellStyle name="常规 7 2 5 3 2 4" xfId="11257"/>
    <cellStyle name="常规 11 5 7 3 2" xfId="11258"/>
    <cellStyle name="常规 8 5 4 6" xfId="11259"/>
    <cellStyle name="常规 13 2 2 3 2 6" xfId="11260"/>
    <cellStyle name="常规 13 2 3 4 2 2 3" xfId="11261"/>
    <cellStyle name="常规 9 2 2 4 5" xfId="11262"/>
    <cellStyle name="常规 13 2 3 2 3 2 5" xfId="11263"/>
    <cellStyle name="常规 10 2 2 2 3 4 3" xfId="11264"/>
    <cellStyle name="常规 2 5 9" xfId="11265"/>
    <cellStyle name="常规 8 5 4 7" xfId="11266"/>
    <cellStyle name="常规 2 2 2 2 2 8 4 2" xfId="11267"/>
    <cellStyle name="常规 9 2 4 2 2 2 3" xfId="11268"/>
    <cellStyle name="常规 7 3 2 2 3 3" xfId="11269"/>
    <cellStyle name="常规 57 2 4" xfId="11270"/>
    <cellStyle name="常规 4 3 2 4 4 2" xfId="11271"/>
    <cellStyle name="常规 9 2 5 5 6" xfId="11272"/>
    <cellStyle name="常规 2 2 2 2 2 9 2" xfId="11273"/>
    <cellStyle name="常规 2 2 2 2 2 9 3" xfId="11274"/>
    <cellStyle name="常规 6 2 4 2 2 6" xfId="11275"/>
    <cellStyle name="常规 8 2 6 2 2 2" xfId="11276"/>
    <cellStyle name="常规 6 3 2 4 3 3" xfId="11277"/>
    <cellStyle name="常规 53 3 3 3" xfId="11278"/>
    <cellStyle name="常规 48 3 3 3" xfId="11279"/>
    <cellStyle name="常规 12 2 5 4 2 3 3 2" xfId="11280"/>
    <cellStyle name="常规 12 2 5 3 3 2" xfId="11281"/>
    <cellStyle name="常规 12 2 2 3 3 7 2" xfId="11282"/>
    <cellStyle name="常规 4 4 4 2 6 2" xfId="11283"/>
    <cellStyle name="常规 9 2 3 3 3" xfId="11284"/>
    <cellStyle name="常规 6 3 2 4 4 3" xfId="11285"/>
    <cellStyle name="常规 10 2 2 4 4 2" xfId="11286"/>
    <cellStyle name="常规 3 4 7 3 2" xfId="11287"/>
    <cellStyle name="常规 4 14 3 2" xfId="11288"/>
    <cellStyle name="常规 3 9" xfId="11289"/>
    <cellStyle name="常规 52 2 2 3 2" xfId="11290"/>
    <cellStyle name="常规 47 2 2 3 2" xfId="11291"/>
    <cellStyle name="常规 6 3 2 4 6" xfId="11292"/>
    <cellStyle name="常规 5 2 2 3 3 2 6 2" xfId="11293"/>
    <cellStyle name="常规 6 8 3 2" xfId="11294"/>
    <cellStyle name="常规 4 2 2 2 5 6" xfId="11295"/>
    <cellStyle name="常规 13 4 2 3 3" xfId="11296"/>
    <cellStyle name="常规 2 2 2 2 5 2 2 3" xfId="11297"/>
    <cellStyle name="常规 2 2 2 2 3 2 2 6 2" xfId="11298"/>
    <cellStyle name="常规 13 2 2 3 6 2" xfId="11299"/>
    <cellStyle name="常规 3 2 2 3 2 7 2" xfId="11300"/>
    <cellStyle name="常规 8 6 2 5" xfId="11301"/>
    <cellStyle name="常规 5 2 5 4 2 3" xfId="11302"/>
    <cellStyle name="常规 5 2 4 3 2 3 2" xfId="11303"/>
    <cellStyle name="常规 8 2 7 3" xfId="11304"/>
    <cellStyle name="常规 6 4 3 3 3" xfId="11305"/>
    <cellStyle name="常规 6 2 2 3 6 3" xfId="11306"/>
    <cellStyle name="常规 4 2 2 2 4 2 3 2" xfId="11307"/>
    <cellStyle name="常规 6 2 2 2 2 2 2 4" xfId="11308"/>
    <cellStyle name="常规 8 4 2 2 6" xfId="11309"/>
    <cellStyle name="常规 7 2 2 2 2 2 3 2" xfId="11310"/>
    <cellStyle name="常规 9 2 2 2 5 2" xfId="11311"/>
    <cellStyle name="常规 7 2 2 6 3 3" xfId="11312"/>
    <cellStyle name="常规 10 2 3 2 4 4 2" xfId="11313"/>
    <cellStyle name="常规 5 8 6" xfId="11314"/>
    <cellStyle name="常规 7 2 2 2 4 2 3 3 2" xfId="11315"/>
    <cellStyle name="常规 10 3 2 2 2 3 3" xfId="11316"/>
    <cellStyle name="常规 4 2 6 2 2 4" xfId="11317"/>
    <cellStyle name="常规 10 2 3 2 3 2 2" xfId="11318"/>
    <cellStyle name="常规 12 2 4 2 6" xfId="11319"/>
    <cellStyle name="常规 9 5 5 2" xfId="11320"/>
    <cellStyle name="常规 13 2 3 3 3 2" xfId="11321"/>
    <cellStyle name="常规 2 2 2 2 3 3 2 3 2" xfId="11322"/>
    <cellStyle name="常规 7 2 3 2 3 3" xfId="11323"/>
    <cellStyle name="常规 9 8 2 2" xfId="11324"/>
    <cellStyle name="常规 4 9" xfId="11325"/>
    <cellStyle name="常规 10 2 3 2 3 2 3" xfId="11326"/>
    <cellStyle name="常规 7 2 3 2 3 4" xfId="11327"/>
    <cellStyle name="常规 13 5 5 2 3" xfId="11328"/>
    <cellStyle name="常规 3 5 5 2 3" xfId="11329"/>
    <cellStyle name="常规 10 2 3 2 3 3" xfId="11330"/>
    <cellStyle name="常规 7 2 2 2 4 2 2 2" xfId="11331"/>
    <cellStyle name="常规 52 2 3 3 2" xfId="11332"/>
    <cellStyle name="常规 47 2 3 3 2" xfId="11333"/>
    <cellStyle name="百分比 3 2 3 2" xfId="11334"/>
    <cellStyle name="常规 7 2 8 6" xfId="11335"/>
    <cellStyle name="常规 7 2 2 2 4 2 2 3" xfId="11336"/>
    <cellStyle name="常规 3 5 5 2 4" xfId="11337"/>
    <cellStyle name="常规 10 2 3 2 3 4" xfId="11338"/>
    <cellStyle name="常规 2 2 2 4 2 2" xfId="11339"/>
    <cellStyle name="常规 10 7 2 2 4 2" xfId="11340"/>
    <cellStyle name="常规 8 4 5 3 2" xfId="11341"/>
    <cellStyle name="常规 13 2 2 2 3 3 2" xfId="11342"/>
    <cellStyle name="常规 6 2 2 8 3" xfId="11343"/>
    <cellStyle name="常规 9 5 3 2 2 4" xfId="11344"/>
    <cellStyle name="常规 8 2 2 3 4 4 3 2" xfId="11345"/>
    <cellStyle name="常规 2 2 2 2 2 2 6 2" xfId="11346"/>
    <cellStyle name="常规 10 6 2 5" xfId="11347"/>
    <cellStyle name="常规 9 2 3 5 2 3 3 2" xfId="11348"/>
    <cellStyle name="常规 2 2 2 4 2 3" xfId="11349"/>
    <cellStyle name="常规 8 4 5 3 3" xfId="11350"/>
    <cellStyle name="常规 13 2 2 2 3 3 3" xfId="11351"/>
    <cellStyle name="常规 4 3 4 2 3 2" xfId="11352"/>
    <cellStyle name="常规 3 16" xfId="11353"/>
    <cellStyle name="常规 13 5 2" xfId="11354"/>
    <cellStyle name="常规 13 2 4 3 3" xfId="11355"/>
    <cellStyle name="常规 2 2 2 2 3 4 2 3" xfId="11356"/>
    <cellStyle name="常规 10 2 3 3 3 2" xfId="11357"/>
    <cellStyle name="常规 9 9 2 2 2" xfId="11358"/>
    <cellStyle name="常规 13 2 4 4" xfId="11359"/>
    <cellStyle name="常规 2 2 2 2 3 4 3" xfId="11360"/>
    <cellStyle name="常规 5 2 3 2 3 2 5" xfId="11361"/>
    <cellStyle name="常规 8 2 3 7 4 2" xfId="11362"/>
    <cellStyle name="常规 5 3 4 2 6 2" xfId="11363"/>
    <cellStyle name="常规 13 2 4 5" xfId="11364"/>
    <cellStyle name="常规 2 2 2 2 3 4 4" xfId="11365"/>
    <cellStyle name="常规 5 2 3 2 3 2 6" xfId="11366"/>
    <cellStyle name="常规 4 2 8 2 2" xfId="11367"/>
    <cellStyle name="常规 12 3 2 4 4 3 2" xfId="11368"/>
    <cellStyle name="常规 13 2 5 5 3 2" xfId="11369"/>
    <cellStyle name="常规 2 2 2 4 3 3" xfId="11370"/>
    <cellStyle name="常规 13 2 2 2 3 4 3" xfId="11371"/>
    <cellStyle name="常规 13 2 4 7" xfId="11372"/>
    <cellStyle name="常规 2 2 2 2 3 4 6" xfId="11373"/>
    <cellStyle name="常规 2 2 2 2 3 5" xfId="11374"/>
    <cellStyle name="常规 9 2 4 3 2 2 4 2" xfId="11375"/>
    <cellStyle name="常规 13 4 2 3 2" xfId="11376"/>
    <cellStyle name="常规 2 2 2 2 5 2 2 2" xfId="11377"/>
    <cellStyle name="常规 7 2 2 3 3 4" xfId="11378"/>
    <cellStyle name="常规 11 2 7 4 2" xfId="11379"/>
    <cellStyle name="常规 11 2 3 5 3 4" xfId="11380"/>
    <cellStyle name="常规 27 3 4 3" xfId="11381"/>
    <cellStyle name="常规 8 2 3 4 4 3 2" xfId="11382"/>
    <cellStyle name="常规 6 2 2 4 3" xfId="11383"/>
    <cellStyle name="常规 7 3 2 2 4 3" xfId="11384"/>
    <cellStyle name="常规 13 3 2 4 2" xfId="11385"/>
    <cellStyle name="常规 2 2 2 2 4 2 3 2" xfId="11386"/>
    <cellStyle name="常规 2 5 5 6 2" xfId="11387"/>
    <cellStyle name="常规 58 2 4" xfId="11388"/>
    <cellStyle name="常规 13 2 2 2 4 2 3" xfId="11389"/>
    <cellStyle name="百分比 3 4 3 3" xfId="11390"/>
    <cellStyle name="常规 13 2 2 2 4 2 3 2" xfId="11391"/>
    <cellStyle name="常规 4 11" xfId="11392"/>
    <cellStyle name="常规 3 4 4" xfId="11393"/>
    <cellStyle name="常规 2 2 2 2 4 3" xfId="11394"/>
    <cellStyle name="常规 11 3 2 2 6 2" xfId="11395"/>
    <cellStyle name="常规 2 2 2 2 4 3 4 2" xfId="11396"/>
    <cellStyle name="常规 2 2 2 2 4 5" xfId="11397"/>
    <cellStyle name="常规 9 2 2 3 7" xfId="11398"/>
    <cellStyle name="常规 9 2 11" xfId="11399"/>
    <cellStyle name="常规 9 2 7 2 6" xfId="11400"/>
    <cellStyle name="常规 11 2 7 4" xfId="11401"/>
    <cellStyle name="常规 13 2 2 2 6 2" xfId="11402"/>
    <cellStyle name="常规 12 2 3 3 2 2 2" xfId="11403"/>
    <cellStyle name="常规 13 4 2 3 4" xfId="11404"/>
    <cellStyle name="常规 2 2 2 2 5 2 2 4" xfId="11405"/>
    <cellStyle name="常规 11 2 7 5" xfId="11406"/>
    <cellStyle name="常规 11 2 7 6" xfId="11407"/>
    <cellStyle name="常规 13 2 2 2 5 2 2" xfId="11408"/>
    <cellStyle name="常规 10 2 3 2 2 2" xfId="11409"/>
    <cellStyle name="常规 13 4 2 6" xfId="11410"/>
    <cellStyle name="常规 2 2 2 2 5 2 5" xfId="11411"/>
    <cellStyle name="常规 48 2 2 3 2" xfId="11412"/>
    <cellStyle name="常规 53 2 2 3 2" xfId="11413"/>
    <cellStyle name="常规 6 3 2 3 2 3 2" xfId="11414"/>
    <cellStyle name="常规 4 2 3 2 4 5" xfId="11415"/>
    <cellStyle name="常规 2 2 5 2 2 6 2" xfId="11416"/>
    <cellStyle name="常规 5 5 5 2 3" xfId="11417"/>
    <cellStyle name="常规 10 4 3 2 3 3" xfId="11418"/>
    <cellStyle name="常规 13 2 2 2 5 2 3" xfId="11419"/>
    <cellStyle name="常规 4 2 3 2 4 2 6" xfId="11420"/>
    <cellStyle name="常规 2 2 2 2 5 4" xfId="11421"/>
    <cellStyle name="常规 5 2 4 4 3 4" xfId="11422"/>
    <cellStyle name="常规 5 2 3 2 5 2 4" xfId="11423"/>
    <cellStyle name="常规 13 4 4 3" xfId="11424"/>
    <cellStyle name="常规 11 3 3 3 4" xfId="11425"/>
    <cellStyle name="常规 2 2 2 2 5 4 2" xfId="11426"/>
    <cellStyle name="常规 10 2 8 2" xfId="11427"/>
    <cellStyle name="常规 2 2 2 2 5 7" xfId="11428"/>
    <cellStyle name="常规 11 3 7 4" xfId="11429"/>
    <cellStyle name="常规 7 2 3 3 3 4" xfId="11430"/>
    <cellStyle name="常规 11 3 7 4 2" xfId="11431"/>
    <cellStyle name="常规 13 5 2 3 2" xfId="11432"/>
    <cellStyle name="常规 2 2 2 2 6 2 2 2" xfId="11433"/>
    <cellStyle name="常规 5 2 3 4 2 2 3" xfId="11434"/>
    <cellStyle name="常规 6 6 2 4 3" xfId="11435"/>
    <cellStyle name="常规 3 3 5 2 2 4 2" xfId="11436"/>
    <cellStyle name="常规 2 2 3 5 4 3" xfId="11437"/>
    <cellStyle name="常规 9 4 2 3 4" xfId="11438"/>
    <cellStyle name="常规 7 6 3" xfId="11439"/>
    <cellStyle name="常规 12 2 7 2 3 3" xfId="11440"/>
    <cellStyle name="常规 13 5 4 4 2" xfId="11441"/>
    <cellStyle name="常规 2 2 2 2 6 4 3 2" xfId="11442"/>
    <cellStyle name="常规 11 2 2 3 3 2 2 3" xfId="11443"/>
    <cellStyle name="常规 4 3 2 3 3 3" xfId="11444"/>
    <cellStyle name="常规 9 2 4 4 7" xfId="11445"/>
    <cellStyle name="常规 13 2 4 2 6 2" xfId="11446"/>
    <cellStyle name="常规 4 2 6 4 2" xfId="11447"/>
    <cellStyle name="常规 12 2 3 5 2 2 2" xfId="11448"/>
    <cellStyle name="常规 2 2 2 2 7 2 2 4" xfId="11449"/>
    <cellStyle name="常规 2 2 2 2 7 2 3 2" xfId="11450"/>
    <cellStyle name="常规 7 2 7 2 3 3 2" xfId="11451"/>
    <cellStyle name="常规 2 2 2 2 8 2" xfId="11452"/>
    <cellStyle name="常规 40 5 2 2 2" xfId="11453"/>
    <cellStyle name="常规 4 2 3 3 3" xfId="11454"/>
    <cellStyle name="常规 12 2 2 6 2" xfId="11455"/>
    <cellStyle name="常规 9 2 2 2 4 2 2 4" xfId="11456"/>
    <cellStyle name="常规 9 3 5 4 3" xfId="11457"/>
    <cellStyle name="常规 13 7 2 5" xfId="11458"/>
    <cellStyle name="常规 2 2 2 2 8 2 4" xfId="11459"/>
    <cellStyle name="常规 8 2 3 5" xfId="11460"/>
    <cellStyle name="常规 8 3 2 2 3 3" xfId="11461"/>
    <cellStyle name="常规 9 8 5" xfId="11462"/>
    <cellStyle name="常规 13 2 3 6 3" xfId="11463"/>
    <cellStyle name="常规 12 3 5 4 3 2" xfId="11464"/>
    <cellStyle name="常规 12 3 2 3" xfId="11465"/>
    <cellStyle name="常规 11 2 4 5 3" xfId="11466"/>
    <cellStyle name="常规 12 5 6 2" xfId="11467"/>
    <cellStyle name="常规 6 2 6 2 2 4" xfId="11468"/>
    <cellStyle name="常规 12 4 6" xfId="11469"/>
    <cellStyle name="常规 12 2 2 4 2 2 4 2" xfId="11470"/>
    <cellStyle name="常规 2 2 5 4 2 4" xfId="11471"/>
    <cellStyle name="常规 8 2 2 2 4 3 4 2" xfId="11472"/>
    <cellStyle name="常规 8 3 4 2 6" xfId="11473"/>
    <cellStyle name="常规 6 2 5 2 3 4 2" xfId="11474"/>
    <cellStyle name="常规 9 2 5 5 3 2" xfId="11475"/>
    <cellStyle name="常规 2 3 3 4" xfId="11476"/>
    <cellStyle name="常规 10 6 2 2 6" xfId="11477"/>
    <cellStyle name="常规 7 4 5 5" xfId="11478"/>
    <cellStyle name="常规 2 2 2 3 2 2 6" xfId="11479"/>
    <cellStyle name="常规 8 2 2 2 4 7" xfId="11480"/>
    <cellStyle name="常规 13 2 2 5 2 6 2" xfId="11481"/>
    <cellStyle name="常规 10 2 2 3 3 4" xfId="11482"/>
    <cellStyle name="百分比 2 3 3 2" xfId="11483"/>
    <cellStyle name="常规 5 4 7" xfId="11484"/>
    <cellStyle name="常规 13 2 5 5 3 3 2" xfId="11485"/>
    <cellStyle name="常规 5 5 2 2" xfId="11486"/>
    <cellStyle name="常规 5 5 2 2 2" xfId="11487"/>
    <cellStyle name="常规 11 2 6 2 3 3 2" xfId="11488"/>
    <cellStyle name="常规 8 3 5 2 6" xfId="11489"/>
    <cellStyle name="常规 8 3 5 2 6 2" xfId="11490"/>
    <cellStyle name="常规 6 2 2 3 2 2 4" xfId="11491"/>
    <cellStyle name="常规 5 5 2 2 2 3" xfId="11492"/>
    <cellStyle name="常规 4 2 2 3 4 2 2" xfId="11493"/>
    <cellStyle name="常规 8 2 4 5 6 2" xfId="11494"/>
    <cellStyle name="常规 4 2 7 2 3" xfId="11495"/>
    <cellStyle name="常规 4 2 2 3 3 2 2 2" xfId="11496"/>
    <cellStyle name="常规 5 5 2 2 2 4" xfId="11497"/>
    <cellStyle name="常规 13 2 3 6 2 4 2" xfId="11498"/>
    <cellStyle name="常规 2 3 6 3 3 2" xfId="11499"/>
    <cellStyle name="常规 10 2 7 2 2" xfId="11500"/>
    <cellStyle name="常规 5 5 2 2 3" xfId="11501"/>
    <cellStyle name="常规 5 5 2 2 5" xfId="11502"/>
    <cellStyle name="常规 5 5 2 2 6" xfId="11503"/>
    <cellStyle name="常规 5 2 2 3 2 2" xfId="11504"/>
    <cellStyle name="常规 5 5 2 4" xfId="11505"/>
    <cellStyle name="常规 11 2 2 2 4 3 2" xfId="11506"/>
    <cellStyle name="常规 10 2 7 4 2" xfId="11507"/>
    <cellStyle name="常规 10 3 5 2 2 2" xfId="11508"/>
    <cellStyle name="常规 8 2 5 2 7" xfId="11509"/>
    <cellStyle name="常规 5 2 2 3 2 2 3 2" xfId="11510"/>
    <cellStyle name="常规 5 5 2 4 3 2" xfId="11511"/>
    <cellStyle name="常规 6 4 2 2 2 3" xfId="11512"/>
    <cellStyle name="常规 40 2 3 4 3" xfId="11513"/>
    <cellStyle name="常规 12 2 2 3 4 2 4" xfId="11514"/>
    <cellStyle name="常规 13 2 5 3 4 2" xfId="11515"/>
    <cellStyle name="常规 5 5 3 2 2 3" xfId="11516"/>
    <cellStyle name="常规 8 2 5 5 6 2" xfId="11517"/>
    <cellStyle name="常规 6 2 2 4 2 2 4" xfId="11518"/>
    <cellStyle name="常规 4 2 2 3 4 2 2 2" xfId="11519"/>
    <cellStyle name="常规 5 5 3 2 2 4" xfId="11520"/>
    <cellStyle name="常规 12 2 2 3 4 2 5" xfId="11521"/>
    <cellStyle name="常规 13 2 5 3 4 3" xfId="11522"/>
    <cellStyle name="常规 6 4 3 2 2 3" xfId="11523"/>
    <cellStyle name="常规 8 2 6 2 3" xfId="11524"/>
    <cellStyle name="常规 5 5 4 2 2 2" xfId="11525"/>
    <cellStyle name="常规 5 5 4 2 2 3" xfId="11526"/>
    <cellStyle name="常规 5 5 4 2 2 4" xfId="11527"/>
    <cellStyle name="常规 8 3 4 2 3" xfId="11528"/>
    <cellStyle name="常规 9 2 5 4 2 2" xfId="11529"/>
    <cellStyle name="常规 7 2 3 4 2 6" xfId="11530"/>
    <cellStyle name="常规 5 5 4 2 3 2" xfId="11531"/>
    <cellStyle name="常规 5 5 4 2 3 3" xfId="11532"/>
    <cellStyle name="常规 8 3 4 2 4" xfId="11533"/>
    <cellStyle name="常规 12 5 4 2 2 4 2" xfId="11534"/>
    <cellStyle name="常规 12 7 2 2 2" xfId="11535"/>
    <cellStyle name="常规 9 2 2 3 3 8" xfId="11536"/>
    <cellStyle name="常规 12 4 2 2 2 3" xfId="11537"/>
    <cellStyle name="常规 11 5 2 4 3 2" xfId="11538"/>
    <cellStyle name="常规 8 2 3 4 2 3" xfId="11539"/>
    <cellStyle name="常规 9 9 7" xfId="11540"/>
    <cellStyle name="常规 3 2 2 3 4 2 6" xfId="11541"/>
    <cellStyle name="常规 6 2 3 2 6 3" xfId="11542"/>
    <cellStyle name="常规 7 3 5 2 3 3" xfId="11543"/>
    <cellStyle name="常规 9 2 2 2 7 3 2" xfId="11544"/>
    <cellStyle name="常规 11 2 3 3 4 3" xfId="11545"/>
    <cellStyle name="常规 12 4 4 3 3" xfId="11546"/>
    <cellStyle name="常规 8 2 6 3 2" xfId="11547"/>
    <cellStyle name="常规 12 4 6 4 2" xfId="11548"/>
    <cellStyle name="常规 12 2 4 3 2 2 3" xfId="11549"/>
    <cellStyle name="常规 8 2 5 6 4 2" xfId="11550"/>
    <cellStyle name="常规 7 2 7 3 2" xfId="11551"/>
    <cellStyle name="常规 13 2 3 2 5 2 4" xfId="11552"/>
    <cellStyle name="百分比 2 2 5 2 2" xfId="11553"/>
    <cellStyle name="常规 7 5 3 2 2 3" xfId="11554"/>
    <cellStyle name="百分比 2 3 2 2 3" xfId="11555"/>
    <cellStyle name="常规 6 6 3 4 3 2" xfId="11556"/>
    <cellStyle name="常规 6 2 2 8 3 2" xfId="11557"/>
    <cellStyle name="常规 10 2 2 3 2 3 4 2" xfId="11558"/>
    <cellStyle name="常规 9 7 2 2 3" xfId="11559"/>
    <cellStyle name="常规 13 2 2 3 4 2 6" xfId="11560"/>
    <cellStyle name="常规 9 5 3 2 2 4 2" xfId="11561"/>
    <cellStyle name="常规 2 4 5 2 4" xfId="11562"/>
    <cellStyle name="常规 5 3 4 7 2" xfId="11563"/>
    <cellStyle name="常规 4 2 2 5 4 2" xfId="11564"/>
    <cellStyle name="常规 12 2 7 3" xfId="11565"/>
    <cellStyle name="常规 8 2 2 5 4 2" xfId="11566"/>
    <cellStyle name="常规 6 2 2 5 5" xfId="11567"/>
    <cellStyle name="常规 2 2 11 6 2" xfId="11568"/>
    <cellStyle name="常规 11 4 4" xfId="11569"/>
    <cellStyle name="常规 6 2 5 5 4" xfId="11570"/>
    <cellStyle name="常规 10 2 5 5" xfId="11571"/>
    <cellStyle name="常规 9 4 10" xfId="11572"/>
    <cellStyle name="常规 9 7 2 2 4" xfId="11573"/>
    <cellStyle name="常规 13 2 5 8" xfId="11574"/>
    <cellStyle name="常规 8 3 3 4 3" xfId="11575"/>
    <cellStyle name="常规 2 2 3 7 7" xfId="11576"/>
    <cellStyle name="常规 8 2 2 2 2 2 6" xfId="11577"/>
    <cellStyle name="常规 12 2 2 3 2" xfId="11578"/>
    <cellStyle name="常规 8 2 7 3 2" xfId="11579"/>
    <cellStyle name="常规 9 2 2 5 2 6" xfId="11580"/>
    <cellStyle name="常规 7 3 2 2 2 2 4" xfId="11581"/>
    <cellStyle name="常规 3 9 3 4 2" xfId="11582"/>
    <cellStyle name="常规 11 2 4 4 4 3" xfId="11583"/>
    <cellStyle name="常规 12 5 5 3 3" xfId="11584"/>
    <cellStyle name="常规 9 3 2 3 8 2" xfId="11585"/>
    <cellStyle name="常规 7 2 2 4 4" xfId="11586"/>
    <cellStyle name="常规 4 5 3 2 6 2" xfId="11587"/>
    <cellStyle name="常规 8 2 2 2 4 3 3" xfId="11588"/>
    <cellStyle name="常规 2 2 2 3 2 2 2 3" xfId="11589"/>
    <cellStyle name="常规 7 2 5 4 2" xfId="11590"/>
    <cellStyle name="常规 10 4 5 3 3" xfId="11591"/>
    <cellStyle name="百分比 2 2 7 2" xfId="11592"/>
    <cellStyle name="常规 7 2 2 3 3 2 2 4" xfId="11593"/>
    <cellStyle name="常规 7 2 3 2 4 4 3 2" xfId="11594"/>
    <cellStyle name="常规 27 2 5 2" xfId="11595"/>
    <cellStyle name="常规 2 2 5 5 2 4" xfId="11596"/>
    <cellStyle name="常规 13 4 3 3 4" xfId="11597"/>
    <cellStyle name="常规 10 2 2 6 2 4 2" xfId="11598"/>
    <cellStyle name="常规 6 2 2 3 2" xfId="11599"/>
    <cellStyle name="常规 5 6 6" xfId="11600"/>
    <cellStyle name="常规 55 2 2 5" xfId="11601"/>
    <cellStyle name="常规 7 2 4 2" xfId="11602"/>
    <cellStyle name="常规 41 2 2 3 3 2" xfId="11603"/>
    <cellStyle name="常规 13 4 3 2 6 2" xfId="11604"/>
    <cellStyle name="常规 6 2 2 2 4 2" xfId="11605"/>
    <cellStyle name="常规 7 2 2 3 4 2 2 4 2" xfId="11606"/>
    <cellStyle name="常规 5 5 3 2 5" xfId="11607"/>
    <cellStyle name="常规 11 3 2 2 6" xfId="11608"/>
    <cellStyle name="常规 13 3 3 5" xfId="11609"/>
    <cellStyle name="常规 2 2 2 2 4 3 4" xfId="11610"/>
    <cellStyle name="常规 6 2 3 2 4 2 2 4 2" xfId="11611"/>
    <cellStyle name="常规 7 2 2 2 3 3" xfId="11612"/>
    <cellStyle name="常规 2 2 2 2 5 3 4" xfId="11613"/>
    <cellStyle name="常规 11 3 3 2 6" xfId="11614"/>
    <cellStyle name="常规 13 4 3 5" xfId="11615"/>
    <cellStyle name="常规 9 2 2 2 3 2 6" xfId="11616"/>
    <cellStyle name="常规 2 2 5 5 4" xfId="11617"/>
    <cellStyle name="常规 49 3 3" xfId="11618"/>
    <cellStyle name="常规 54 3 3" xfId="11619"/>
    <cellStyle name="常规 6 3 3 4 3" xfId="11620"/>
    <cellStyle name="常规 7 2 3 3 4" xfId="11621"/>
    <cellStyle name="常规 9 3 2 4 7 2" xfId="11622"/>
    <cellStyle name="常规 9 2 10 2" xfId="11623"/>
    <cellStyle name="常规 10 2 3 4 2 2 3" xfId="11624"/>
    <cellStyle name="常规 5 2 3 8" xfId="11625"/>
    <cellStyle name="常规 55 2 2 3 3 2" xfId="11626"/>
    <cellStyle name="常规 11 2 4 4 2 2" xfId="11627"/>
    <cellStyle name="常规 9 2 2 2 3 7" xfId="11628"/>
    <cellStyle name="常规 7 2 5 2 3 4 2" xfId="11629"/>
    <cellStyle name="常规 8 3 2 6 2" xfId="11630"/>
    <cellStyle name="常规 13 5 4 2 2" xfId="11631"/>
    <cellStyle name="常规 11 5 2 6 2" xfId="11632"/>
    <cellStyle name="常规 3 2 7 7 2" xfId="11633"/>
    <cellStyle name="常规 5 3 2 4 3 4" xfId="11634"/>
    <cellStyle name="常规 8 2 2 6 3" xfId="11635"/>
    <cellStyle name="常规 5 4 3 2 3 2" xfId="11636"/>
    <cellStyle name="常规 10 2 2 3 3 2 3 3 2" xfId="11637"/>
    <cellStyle name="常规 3 8 4 2" xfId="11638"/>
    <cellStyle name="常规 55 2 3 2" xfId="11639"/>
    <cellStyle name="常规 9 2 2 3 10" xfId="11640"/>
    <cellStyle name="常规 8 3 3 2 3 3" xfId="11641"/>
    <cellStyle name="常规 6 2 3 2 2 4" xfId="11642"/>
    <cellStyle name="常规 6 2 7 2" xfId="11643"/>
    <cellStyle name="常规 6 6 6" xfId="11644"/>
    <cellStyle name="常规 13 4 4 3 4" xfId="11645"/>
    <cellStyle name="常规 11 2 2 4 3 4 2" xfId="11646"/>
    <cellStyle name="常规 12 2 2 3 3 6" xfId="11647"/>
    <cellStyle name="常规 9 3 2 5 4" xfId="11648"/>
    <cellStyle name="常规 11 2 6 3 2" xfId="11649"/>
    <cellStyle name="常规 7 2 2 2 2 4" xfId="11650"/>
    <cellStyle name="常规 9 2 4 2 2 3 2" xfId="11651"/>
    <cellStyle name="常规 7 2 2 2 2 7 2" xfId="11652"/>
    <cellStyle name="常规 8 2 2 2 2 2" xfId="11653"/>
    <cellStyle name="常规 6 3 2 4 3 4 2" xfId="11654"/>
    <cellStyle name="常规 7 2 2 3 3 2 2 3" xfId="11655"/>
    <cellStyle name="常规 10 2 4 3 2 3 3 2" xfId="11656"/>
    <cellStyle name="常规 2 2 2 2 2 6 3 3" xfId="11657"/>
    <cellStyle name="常规 9 2 5 2 4 3" xfId="11658"/>
    <cellStyle name="常规 7 2 3 2 4 7" xfId="11659"/>
    <cellStyle name="常规 8 2 2 2 9" xfId="11660"/>
    <cellStyle name="常规 9 3 2 4 2 3 3" xfId="11661"/>
    <cellStyle name="常规 13 2 3 2 3 2 2" xfId="11662"/>
    <cellStyle name="常规 12 2 3 2 6 2" xfId="11663"/>
    <cellStyle name="常规 9 4 5 2 2" xfId="11664"/>
    <cellStyle name="常规 8 2 3 2 6" xfId="11665"/>
    <cellStyle name="常规 6 8 2 2 3" xfId="11666"/>
    <cellStyle name="常规 8 10 3" xfId="11667"/>
    <cellStyle name="常规 5 2 5 2 2 6" xfId="11668"/>
    <cellStyle name="常规 7 2 7 2 2 2" xfId="11669"/>
    <cellStyle name="常规 11 8 3" xfId="11670"/>
    <cellStyle name="常规 6 2 2 5 2 3 3 2" xfId="11671"/>
    <cellStyle name="常规 10 4 4 5" xfId="11672"/>
    <cellStyle name="常规 12 2 5 3 2 5" xfId="11673"/>
    <cellStyle name="常规 6 2 3 2 5 6 2" xfId="11674"/>
    <cellStyle name="常规 6 2 3 5 2 3 3" xfId="11675"/>
    <cellStyle name="常规 8 2 7 2 2" xfId="11676"/>
    <cellStyle name="常规 45 2 6 2" xfId="11677"/>
    <cellStyle name="常规 50 2 6 2" xfId="11678"/>
    <cellStyle name="常规 8 6 2 2 4 2" xfId="11679"/>
    <cellStyle name="常规 5 5 6" xfId="11680"/>
    <cellStyle name="常规 6 2 2 2 2" xfId="11681"/>
    <cellStyle name="常规 2 2 3 12 3" xfId="11682"/>
    <cellStyle name="常规 13 4 3 2 4" xfId="11683"/>
    <cellStyle name="常规 7 2 2 2 4 7" xfId="11684"/>
    <cellStyle name="常规 9 2 4 2 4 3" xfId="11685"/>
    <cellStyle name="常规 10 2 5 4 3 3" xfId="11686"/>
    <cellStyle name="常规 7 2 5 4 5" xfId="11687"/>
    <cellStyle name="常规 10 3 2 4 3 3" xfId="11688"/>
    <cellStyle name="常规 9 5 5 2 4 2" xfId="11689"/>
    <cellStyle name="常规 6 2 3 2 4 2 2 3" xfId="11690"/>
    <cellStyle name="常规 6 2 3 4 4" xfId="11691"/>
    <cellStyle name="常规 9 2 2 4 8 2" xfId="11692"/>
    <cellStyle name="百分比 2 5 2 3 3 2" xfId="11693"/>
    <cellStyle name="常规 10 2 2 4 2 3 3" xfId="11694"/>
    <cellStyle name="常规 7 2 4 4 2 2 4 2" xfId="11695"/>
    <cellStyle name="常规 5 3 2 4 2 5" xfId="11696"/>
    <cellStyle name="常规 8 2 2 5 4" xfId="11697"/>
    <cellStyle name="常规 8 2 3 2 4 4 3" xfId="11698"/>
    <cellStyle name="常规 12 2 2 5 2 5" xfId="11699"/>
    <cellStyle name="常规 5 3 5 3 3" xfId="11700"/>
    <cellStyle name="常规 5 3 2 2 2 2 3" xfId="11701"/>
    <cellStyle name="常规 5 2 3 2 4 3 2" xfId="11702"/>
    <cellStyle name="常规 7 2 3 2 3 4 3" xfId="11703"/>
    <cellStyle name="常规 12 2 2 2 3 2 3 3" xfId="11704"/>
    <cellStyle name="常规 7 8" xfId="11705"/>
    <cellStyle name="常规 12 2 7 2 5" xfId="11706"/>
    <cellStyle name="常规 7 5 2 2 6" xfId="11707"/>
    <cellStyle name="常规 8 2 6 2 3 3" xfId="11708"/>
    <cellStyle name="常规 8 2 3 2 4 2 2 4 2" xfId="11709"/>
    <cellStyle name="常规 13 3 2 2 5" xfId="11710"/>
    <cellStyle name="常规 7 2 3 10" xfId="11711"/>
    <cellStyle name="常规 11 7 4 3 2" xfId="11712"/>
    <cellStyle name="常规 2 2 2 2 2 5 2 5" xfId="11713"/>
    <cellStyle name="常规 9 2 3 2 2 2 2" xfId="11714"/>
    <cellStyle name="常规 8 8 3 3" xfId="11715"/>
    <cellStyle name="常规 8 4 4 3 4 2" xfId="11716"/>
    <cellStyle name="常规 2 2 2 3 2 4 2" xfId="11717"/>
    <cellStyle name="常规 13 2 2 2 2 3 4 2" xfId="11718"/>
    <cellStyle name="常规 9 2 3 2 4 8 2" xfId="11719"/>
    <cellStyle name="常规 8 3 2 4 5" xfId="11720"/>
    <cellStyle name="常规 2 2 2 2 2 3 7 2" xfId="11721"/>
    <cellStyle name="常规 13 2 2 3 4 4 2" xfId="11722"/>
    <cellStyle name="常规 2 2 3 5 3 2" xfId="11723"/>
    <cellStyle name="常规 8 5 6 4 2" xfId="11724"/>
    <cellStyle name="常规 3 4 4 3 2" xfId="11725"/>
    <cellStyle name="常规 12 3 2 3 7 2" xfId="11726"/>
    <cellStyle name="常规 7 7 2 3 2" xfId="11727"/>
    <cellStyle name="常规 12 3 2 3 2 2 4" xfId="11728"/>
    <cellStyle name="常规 9 2 8 2 4" xfId="11729"/>
    <cellStyle name="常规 11 2 2 6 3 3 2" xfId="11730"/>
    <cellStyle name="常规 3 2 4 4 2 2 4 2" xfId="11731"/>
    <cellStyle name="常规 12 2 2 2 2 2 6 2" xfId="11732"/>
    <cellStyle name="常规 13 8 2 3 3" xfId="11733"/>
    <cellStyle name="常规 6 2 3 5 7 2" xfId="11734"/>
    <cellStyle name="百分比 2 2 4 3 2" xfId="11735"/>
    <cellStyle name="百分比 2 3 2 2 2 4" xfId="11736"/>
    <cellStyle name="常规 7 2 3 5 2 3 3 2" xfId="11737"/>
    <cellStyle name="常规 9 2 4 2 6" xfId="11738"/>
    <cellStyle name="常规 8 3 5 2 3 2" xfId="11739"/>
    <cellStyle name="常规 6 2 2 2 2 3 4 2" xfId="11740"/>
    <cellStyle name="常规 12 2 5 4 2 4" xfId="11741"/>
    <cellStyle name="常规 5 6 4 3 2" xfId="11742"/>
    <cellStyle name="常规 8 2 6 2 2 4" xfId="11743"/>
    <cellStyle name="常规 4 2 2 4 2 2 3" xfId="11744"/>
    <cellStyle name="常规 7 2 2 2 2 2 2 4" xfId="11745"/>
    <cellStyle name="常规 2 2 3 5 2" xfId="11746"/>
    <cellStyle name="常规 8 5 6 3" xfId="11747"/>
    <cellStyle name="常规 13 2 2 3 4 3" xfId="11748"/>
    <cellStyle name="常规 11 2 5 3 4 3 2" xfId="11749"/>
    <cellStyle name="常规 3 5 3 2 2 4 2" xfId="11750"/>
    <cellStyle name="常规 6 2 2 3 4 2" xfId="11751"/>
    <cellStyle name="常规 6 2 8 2" xfId="11752"/>
    <cellStyle name="常规 8 3 2 6 3" xfId="11753"/>
    <cellStyle name="常规 13 2 2 5 5" xfId="11754"/>
    <cellStyle name="常规 8 7 7" xfId="11755"/>
    <cellStyle name="常规 12 2 3 2 4 4 3" xfId="11756"/>
    <cellStyle name="常规 5 2 8 4" xfId="11757"/>
    <cellStyle name="常规 4 2 3 3 2 2 3" xfId="11758"/>
    <cellStyle name="常规 11 2 4 7" xfId="11759"/>
    <cellStyle name="常规 10 3 2 3 3" xfId="11760"/>
    <cellStyle name="常规 4 4 6 2" xfId="11761"/>
    <cellStyle name="常规 6 2 4 4 2 3 3" xfId="11762"/>
    <cellStyle name="常规 6 9 2 6 2" xfId="11763"/>
    <cellStyle name="常规 10 2 3 2 4 4 3" xfId="11764"/>
    <cellStyle name="常规 8 5 3 2 6" xfId="11765"/>
    <cellStyle name="常规 8 2 7 3 4" xfId="11766"/>
    <cellStyle name="常规 11 2 2 2 2 2 3 3 2" xfId="11767"/>
    <cellStyle name="常规 9 2 4 10" xfId="11768"/>
    <cellStyle name="常规 12 5 2 2 3 3" xfId="11769"/>
    <cellStyle name="常规 6 2 5 2 7" xfId="11770"/>
    <cellStyle name="常规 5 5 2 3" xfId="11771"/>
    <cellStyle name="常规 4 2 3 2 3 3 3" xfId="11772"/>
    <cellStyle name="常规 10 3 5 7" xfId="11773"/>
    <cellStyle name="常规 34 3" xfId="11774"/>
    <cellStyle name="常规 29 3" xfId="11775"/>
    <cellStyle name="常规 8 2 3 4 2 6" xfId="11776"/>
    <cellStyle name="常规 10 3 4 7" xfId="11777"/>
    <cellStyle name="常规 4 2 3 2 3 2 3" xfId="11778"/>
    <cellStyle name="常规 12 5" xfId="11779"/>
    <cellStyle name="常规 6 2 6 6" xfId="11780"/>
    <cellStyle name="常规 12 2 3 3 4 2" xfId="11781"/>
    <cellStyle name="常规 2 10 2 3 2" xfId="11782"/>
    <cellStyle name="常规 7 2 3 4 2 2 4 2" xfId="11783"/>
    <cellStyle name="常规 9 3 7" xfId="11784"/>
    <cellStyle name="常规 13 11 3 2" xfId="11785"/>
    <cellStyle name="常规 7 2 2 2 3 2 3 3" xfId="11786"/>
    <cellStyle name="常规 10 2 3 9" xfId="11787"/>
    <cellStyle name="常规 7 4 4" xfId="11788"/>
    <cellStyle name="常规 8 2 5 5 3 3" xfId="11789"/>
    <cellStyle name="常规 9 3 4 2 6 2" xfId="11790"/>
    <cellStyle name="常规 12 2 2 2 2 2 3 3" xfId="11791"/>
    <cellStyle name="常规 9 2 2 7 4 2" xfId="11792"/>
    <cellStyle name="常规 40 2 3 2 5 2" xfId="11793"/>
    <cellStyle name="常规 8 2 3 3 2 3 3" xfId="11794"/>
    <cellStyle name="常规 11 2 4 2 4 3 2" xfId="11795"/>
    <cellStyle name="常规 9 2 5 2 2 4" xfId="11796"/>
    <cellStyle name="常规 12 5 5 2" xfId="11797"/>
    <cellStyle name="常规 11 2 4 4 3" xfId="11798"/>
    <cellStyle name="常规 5 2 4 6 3" xfId="11799"/>
    <cellStyle name="常规 6 2 2 6" xfId="11800"/>
    <cellStyle name="常规 6 2 3 2 2 3 4 2" xfId="11801"/>
    <cellStyle name="常规 12 2 2 5 2 2" xfId="11802"/>
    <cellStyle name="常规 8 2 3 2 3 4" xfId="11803"/>
    <cellStyle name="常规 4 3 2 4 2 2" xfId="11804"/>
    <cellStyle name="常规 13 4 3 2 3 3 2" xfId="11805"/>
    <cellStyle name="常规 9 2 5 3 6" xfId="11806"/>
    <cellStyle name="常规 12 8 2 2 4 2" xfId="11807"/>
    <cellStyle name="常规 13 2 2 2 2 2 6 2" xfId="11808"/>
    <cellStyle name="常规 8 4 4 2 6 2" xfId="11809"/>
    <cellStyle name="常规 3 2 2 3 7 3 2" xfId="11810"/>
    <cellStyle name="常规 7 2 2 2 3 2 4" xfId="11811"/>
    <cellStyle name="常规 2 2 4 4 2 5" xfId="11812"/>
    <cellStyle name="百分比 2 2 3 2 2 3" xfId="11813"/>
    <cellStyle name="常规 7 2 2 5 2 2 4" xfId="11814"/>
    <cellStyle name="常规 9 2 3 2 4 3 3" xfId="11815"/>
    <cellStyle name="常规 5 3 2 3 2 6 2" xfId="11816"/>
    <cellStyle name="常规 9 2 3 2 2 4" xfId="11817"/>
    <cellStyle name="常规 9 3 2 4" xfId="11818"/>
    <cellStyle name="常规 9 9 7 2" xfId="11819"/>
    <cellStyle name="常规 9 2 2 3 5 3 3" xfId="11820"/>
    <cellStyle name="常规 13 2 3 2 3 2 6 2" xfId="11821"/>
    <cellStyle name="常规 5 2 3 4 2 3 2" xfId="11822"/>
    <cellStyle name="常规 7 3 2 5 2 2" xfId="11823"/>
    <cellStyle name="常规 7 2 2 2 3 4 3" xfId="11824"/>
    <cellStyle name="常规 6 2 2 4 5" xfId="11825"/>
    <cellStyle name="常规 2 2 2 2 2 2 2 4" xfId="11826"/>
    <cellStyle name="常规 27 4 3 2 3 2" xfId="11827"/>
    <cellStyle name="常规 7 8 3 3" xfId="11828"/>
    <cellStyle name="常规 4 2 3 2 4 2 2 2" xfId="11829"/>
    <cellStyle name="常规 6 4 3 2 2 4" xfId="11830"/>
    <cellStyle name="常规 6 2 4 5" xfId="11831"/>
    <cellStyle name="常规 10 4" xfId="11832"/>
    <cellStyle name="常规 12 2 4 6 4 2" xfId="11833"/>
    <cellStyle name="常规 6 9 3 2" xfId="11834"/>
    <cellStyle name="常规 9 2 4 3 2" xfId="11835"/>
    <cellStyle name="常规 9 2 3 2 4 2 2 4" xfId="11836"/>
    <cellStyle name="常规 9 2 3 2 3 7" xfId="11837"/>
    <cellStyle name="常规 7 2 5 3 3 4 2" xfId="11838"/>
    <cellStyle name="常规 11 2 6 2 2 3" xfId="11839"/>
    <cellStyle name="常规 11 4 3 2 3 3 2" xfId="11840"/>
    <cellStyle name="常规 6 6 3" xfId="11841"/>
    <cellStyle name="常规 10 2 7 2 3 3" xfId="11842"/>
    <cellStyle name="常规 11 2 3 2 4 3 2" xfId="11843"/>
    <cellStyle name="常规 8 3 9" xfId="11844"/>
    <cellStyle name="常规 11 3 2 2 2 2 3" xfId="11845"/>
    <cellStyle name="常规 8 2 5 4 3 3" xfId="11846"/>
    <cellStyle name="常规 4 4 3 2 3 2" xfId="11847"/>
    <cellStyle name="常规 10 5 6" xfId="11848"/>
    <cellStyle name="常规 9 5 5 3 3 2" xfId="11849"/>
    <cellStyle name="常规 6 2 2 2 3 2 3 3" xfId="11850"/>
    <cellStyle name="常规 3 4 3 2 2 2" xfId="11851"/>
    <cellStyle name="常规 42 2 2 3 2" xfId="11852"/>
    <cellStyle name="常规 4 10 2 2 2" xfId="11853"/>
    <cellStyle name="常规 7 2 4 4 2 2 3" xfId="11854"/>
    <cellStyle name="常规 7 2 2 3 2 2 2 4" xfId="11855"/>
    <cellStyle name="常规 9 4 3" xfId="11856"/>
    <cellStyle name="常规 7 2 3 2 3 2 2" xfId="11857"/>
    <cellStyle name="常规 3 2 2 2 4 2 2 4 2" xfId="11858"/>
    <cellStyle name="常规 11 8 2" xfId="11859"/>
    <cellStyle name="常规 12 2 2 2 3 7 2" xfId="11860"/>
    <cellStyle name="常规 9 2 3 2 3 8 2" xfId="11861"/>
    <cellStyle name="常规 7 2 3 2 2 4 2" xfId="11862"/>
    <cellStyle name="常规 3 5 3 2 6" xfId="11863"/>
    <cellStyle name="常规 11 2 2 7 2" xfId="11864"/>
    <cellStyle name="常规 6 9 3 4" xfId="11865"/>
    <cellStyle name="常规 7 2 7 7 2" xfId="11866"/>
    <cellStyle name="百分比 3 2 2 3 2" xfId="11867"/>
    <cellStyle name="百分比 2 2" xfId="11868"/>
    <cellStyle name="常规 6 3 3 3 7 2" xfId="11869"/>
    <cellStyle name="常规 7 2 5 4 3 4" xfId="11870"/>
    <cellStyle name="常规 10 5 4 2" xfId="11871"/>
    <cellStyle name="常规 6 2 4 6 4 2" xfId="11872"/>
    <cellStyle name="常规 2 2 9 3 3" xfId="11873"/>
    <cellStyle name="常规 6 2 2 2 2 5" xfId="11874"/>
    <cellStyle name="常规 6 6 5 2" xfId="11875"/>
    <cellStyle name="常规 10 5 4 2 3" xfId="11876"/>
    <cellStyle name="常规 12 2 5 7 3" xfId="11877"/>
    <cellStyle name="常规 8 2 2 2 2 3 4 2" xfId="11878"/>
    <cellStyle name="常规 2 2 3 4 2 4" xfId="11879"/>
    <cellStyle name="常规 13 2 2 3 3 3 4" xfId="11880"/>
    <cellStyle name="常规 8 3 2 4 2 2 3" xfId="11881"/>
    <cellStyle name="常规 3 3 4 3 3" xfId="11882"/>
    <cellStyle name="常规 12 2 5 2 6 2" xfId="11883"/>
    <cellStyle name="常规 9 2 3 2 6 3" xfId="11884"/>
    <cellStyle name="常规 10 2 5 4 2 2" xfId="11885"/>
    <cellStyle name="常规 4 2 3 2 2 7 2" xfId="11886"/>
    <cellStyle name="常规 6 2 5 2 2 3 2" xfId="11887"/>
    <cellStyle name="常规 9 2 2 3 5 2 2" xfId="11888"/>
    <cellStyle name="常规 2 3 2 9" xfId="11889"/>
    <cellStyle name="常规 9 2 3 3 2 2 4 2" xfId="11890"/>
    <cellStyle name="常规 13 2 5 3 7 2" xfId="11891"/>
    <cellStyle name="常规 8 2 4 4 4" xfId="11892"/>
    <cellStyle name="常规 6 2 3 3 2" xfId="11893"/>
    <cellStyle name="常规 8 2 8 4" xfId="11894"/>
    <cellStyle name="常规 10 2 4 2 3 2" xfId="11895"/>
    <cellStyle name="百分比 2 2 4 3 3" xfId="11896"/>
    <cellStyle name="常规 8 2 6 2 2 4 2" xfId="11897"/>
    <cellStyle name="常规 4 2 2 4 2 4" xfId="11898"/>
    <cellStyle name="常规 12 2 2 3 4 6" xfId="11899"/>
    <cellStyle name="常规 2 2 4 3 2 2 4 2" xfId="11900"/>
    <cellStyle name="常规 9 3 2 2 9" xfId="11901"/>
    <cellStyle name="常规 2 4 2 4" xfId="11902"/>
    <cellStyle name="常规 12 2 2 3 5 2 3" xfId="11903"/>
    <cellStyle name="常规 9 2 2 5 2 2 2" xfId="11904"/>
    <cellStyle name="常规 7 2 5 4 2 6" xfId="11905"/>
    <cellStyle name="常规 11 10 2" xfId="11906"/>
    <cellStyle name="常规 6 2 2 2 2 2 3 2" xfId="11907"/>
    <cellStyle name="常规 13 2 2 3 2 2 3" xfId="11908"/>
    <cellStyle name="常规 8 5 4 2 3" xfId="11909"/>
    <cellStyle name="常规 8 3 2 4 6" xfId="11910"/>
    <cellStyle name="常规 10 2 4 2 2 2 4 2" xfId="11911"/>
    <cellStyle name="常规 7 2 2 2 5 3 2" xfId="11912"/>
    <cellStyle name="常规 10 11 2" xfId="11913"/>
    <cellStyle name="常规 7 2 2 2 5 2 3" xfId="11914"/>
    <cellStyle name="常规 11 2 5 6 4 2" xfId="11915"/>
    <cellStyle name="常规 6 2 3 6" xfId="11916"/>
    <cellStyle name="常规 27 10" xfId="11917"/>
    <cellStyle name="常规 8 2 3 3" xfId="11918"/>
    <cellStyle name="常规 13 7 2 3" xfId="11919"/>
    <cellStyle name="常规 2 2 2 2 8 2 2" xfId="11920"/>
    <cellStyle name="常规 7 3 2 3 4 3 2" xfId="11921"/>
    <cellStyle name="常规 8 3 2 2 7 2" xfId="11922"/>
    <cellStyle name="常规 4 2 10" xfId="11923"/>
    <cellStyle name="百分比 2 5 2 3 2" xfId="11924"/>
    <cellStyle name="常规 6 2 3 2 3 7 2" xfId="11925"/>
    <cellStyle name="常规 8 2 7 2 3 2" xfId="11926"/>
    <cellStyle name="常规 7 3 5 2 2 2" xfId="11927"/>
    <cellStyle name="常规 9 2 3 2 2 9 2" xfId="11928"/>
    <cellStyle name="常规 7 2 4 3 2 2 3" xfId="11929"/>
    <cellStyle name="常规 8 2 7 2 3" xfId="11930"/>
    <cellStyle name="常规 9 2 3 2 2 8" xfId="11931"/>
    <cellStyle name="常规 2 2 3 8" xfId="11932"/>
    <cellStyle name="常规 7 2 2 3 5 6" xfId="11933"/>
    <cellStyle name="常规 10 3 3 2 2 3" xfId="11934"/>
    <cellStyle name="常规 8 2 2 3 5 2 4" xfId="11935"/>
    <cellStyle name="常规 7 5 2" xfId="11936"/>
    <cellStyle name="常规 10 2 5 2 2 6" xfId="11937"/>
    <cellStyle name="常规 12 2 7 2 2 2" xfId="11938"/>
    <cellStyle name="常规 50 2 5" xfId="11939"/>
    <cellStyle name="常规 45 2 5" xfId="11940"/>
    <cellStyle name="常规 27 3 4 3 3 2" xfId="11941"/>
    <cellStyle name="常规 13 2 2 3 5 6 2" xfId="11942"/>
    <cellStyle name="常规 4 2 3 3" xfId="11943"/>
    <cellStyle name="常规 8 2 5 3 2 2 2" xfId="11944"/>
    <cellStyle name="常规 6 2 3 3 2 6 2" xfId="11945"/>
    <cellStyle name="常规 3 4 4 2 2 2" xfId="11946"/>
    <cellStyle name="常规 6 2 7 2 6 2" xfId="11947"/>
    <cellStyle name="常规 10 5 4 4 3" xfId="11948"/>
    <cellStyle name="常规 6 2 2 2 4 5" xfId="11949"/>
    <cellStyle name="常规 6 2 2 3 2 3 2" xfId="11950"/>
    <cellStyle name="常规 7 3 2 3 3" xfId="11951"/>
    <cellStyle name="常规 10 2 2 2 3 2 5" xfId="11952"/>
    <cellStyle name="常规 7 2 5 8" xfId="11953"/>
    <cellStyle name="常规 7 4 3 3 2" xfId="11954"/>
    <cellStyle name="常规 10 2 2 3 4 2 4" xfId="11955"/>
    <cellStyle name="常规 44 2 2 4" xfId="11956"/>
    <cellStyle name="常规 8 2 2 2 3 2 5" xfId="11957"/>
    <cellStyle name="百分比 4 5 2 4" xfId="11958"/>
    <cellStyle name="常规 8 2 4 2 3" xfId="11959"/>
    <cellStyle name="常规 7 2 3 8 3 2" xfId="11960"/>
    <cellStyle name="常规 3 6 3 3 4" xfId="11961"/>
    <cellStyle name="常规 12 2 5 2 5" xfId="11962"/>
    <cellStyle name="常规 8 2 2 3" xfId="11963"/>
    <cellStyle name="常规 11 5 6 4" xfId="11964"/>
    <cellStyle name="常规 13 2 5 3 2 3 3" xfId="11965"/>
    <cellStyle name="常规 56 2 5 2" xfId="11966"/>
    <cellStyle name="常规 3 2 2 3 2 5" xfId="11967"/>
    <cellStyle name="常规 7 5 2 3" xfId="11968"/>
    <cellStyle name="常规 10 2 4 7 3" xfId="11969"/>
    <cellStyle name="常规 8 2 2 3 2 6" xfId="11970"/>
    <cellStyle name="常规 8 2 4 2 4" xfId="11971"/>
    <cellStyle name="常规 5 5 3 2 3 3" xfId="11972"/>
    <cellStyle name="常规 9 2 3 2 3 7 2" xfId="11973"/>
    <cellStyle name="常规 7 2 4" xfId="11974"/>
    <cellStyle name="常规 6 2 3 4 2 2 2" xfId="11975"/>
    <cellStyle name="常规 46 3" xfId="11976"/>
    <cellStyle name="常规 51 3" xfId="11977"/>
    <cellStyle name="常规 8 4 5 2 4 2" xfId="11978"/>
    <cellStyle name="百分比 2 4 4 3" xfId="11979"/>
    <cellStyle name="常规 9 3 5 8 2" xfId="11980"/>
    <cellStyle name="常规 4 2 3 7 2" xfId="11981"/>
    <cellStyle name="常规 9 2 3 5 4 2" xfId="11982"/>
    <cellStyle name="常规 6 2 2 2 3 2 3 2" xfId="11983"/>
    <cellStyle name="常规 8 2 2 2 4 2 5" xfId="11984"/>
    <cellStyle name="常规 2 2 2 3 4 4 3 2" xfId="11985"/>
    <cellStyle name="常规 9 2 3 12" xfId="11986"/>
    <cellStyle name="常规 2 6 2 2 2 2" xfId="11987"/>
    <cellStyle name="常规 10 2 5 4 3 4 2" xfId="11988"/>
    <cellStyle name="常规 2 2 2 2 5 7 2" xfId="11989"/>
    <cellStyle name="常规 13 4 7 3" xfId="11990"/>
    <cellStyle name="常规 13 2 3 2 3 4 3" xfId="11991"/>
    <cellStyle name="常规 2 3 2 4 3 3" xfId="11992"/>
    <cellStyle name="百分比 2 2 3 3 4 2" xfId="11993"/>
    <cellStyle name="常规 8 2 2 3 4 2 3 2" xfId="11994"/>
    <cellStyle name="常规 13 2 3 5 2 2 4" xfId="11995"/>
    <cellStyle name="常规 7 2 2 2 4 4 3" xfId="11996"/>
    <cellStyle name="常规 2 3 6 6 2" xfId="11997"/>
    <cellStyle name="常规 9 2 2 3 4 3 4" xfId="11998"/>
    <cellStyle name="常规 6 2 2 2 2 2 2" xfId="11999"/>
    <cellStyle name="常规 10 2 3 7 2" xfId="12000"/>
    <cellStyle name="常规 12 2 2 2 3 2 3 2" xfId="12001"/>
    <cellStyle name="常规 7 2 3 6" xfId="12002"/>
    <cellStyle name="常规 7 2 2 4 6" xfId="12003"/>
    <cellStyle name="常规 10 2 4 4 4 3" xfId="12004"/>
    <cellStyle name="常规 12 2 4 4 2" xfId="12005"/>
    <cellStyle name="常规 6 10 5" xfId="12006"/>
    <cellStyle name="常规 5 3 3 2" xfId="12007"/>
    <cellStyle name="常规 9 2 3 5 4 3 2" xfId="12008"/>
    <cellStyle name="常规 4 2 2 3 3 2 2 4 2" xfId="12009"/>
    <cellStyle name="常规 13 4 2 6 2" xfId="12010"/>
    <cellStyle name="常规 6 2 2 2 4 2 4" xfId="12011"/>
    <cellStyle name="常规 6 2 2 3 3 7 2" xfId="12012"/>
    <cellStyle name="常规 13 2 3 6 3 3 2" xfId="12013"/>
    <cellStyle name="常规 3 2 2 3 2 3 4 2" xfId="12014"/>
    <cellStyle name="常规 13 4 2 4 3" xfId="12015"/>
    <cellStyle name="常规 2 2 2 2 5 2 3 3" xfId="12016"/>
    <cellStyle name="常规 9 2 2 4 3" xfId="12017"/>
    <cellStyle name="常规 13 2 5 2 2 3 3 2" xfId="12018"/>
    <cellStyle name="常规 10 2 3 2 4 6" xfId="12019"/>
    <cellStyle name="常规 12 2 5 2 4 2" xfId="12020"/>
    <cellStyle name="常规 9 2 3 3 4" xfId="12021"/>
    <cellStyle name="常规 12 2 5 3 3 3" xfId="12022"/>
    <cellStyle name="常规 4 2 5 2 2 2 3" xfId="12023"/>
    <cellStyle name="常规 10 2 5 7 3" xfId="12024"/>
    <cellStyle name="常规 4 2 3 6 2 3" xfId="12025"/>
    <cellStyle name="常规 12 8 2 2 2" xfId="12026"/>
    <cellStyle name="常规 27 5 2 4" xfId="12027"/>
    <cellStyle name="常规 41 3 2 5" xfId="12028"/>
    <cellStyle name="常规 6 2 3 3 2 3 3" xfId="12029"/>
    <cellStyle name="常规 2 2 2 2 2 3 2" xfId="12030"/>
    <cellStyle name="常规 6 2 7 2 3 3" xfId="12031"/>
    <cellStyle name="常规 9 3 3 2 6" xfId="12032"/>
    <cellStyle name="百分比 4 4 2 2 2" xfId="12033"/>
    <cellStyle name="常规 10 2 2 2 3 6" xfId="12034"/>
    <cellStyle name="常规 12 2 4 2 3 2" xfId="12035"/>
    <cellStyle name="百分比 4 4 2 3 3" xfId="12036"/>
    <cellStyle name="常规 8 2 5 4 7 2" xfId="12037"/>
    <cellStyle name="常规 13 2 2 5 6" xfId="12038"/>
    <cellStyle name="常规 11 3 2 2 2 6 2" xfId="12039"/>
    <cellStyle name="常规 7 2 2 2 5 3 3" xfId="12040"/>
    <cellStyle name="常规 10 4 2 4" xfId="12041"/>
    <cellStyle name="常规 6 2 4 5 2 4" xfId="12042"/>
    <cellStyle name="常规 6 2 2 4 2 3 2" xfId="12043"/>
    <cellStyle name="常规 6 2 2 3 4 4 3" xfId="12044"/>
    <cellStyle name="百分比 2 2 8" xfId="12045"/>
    <cellStyle name="常规 8 2 3 3 2 3" xfId="12046"/>
    <cellStyle name="常规 8 2 3 5 4 3" xfId="12047"/>
    <cellStyle name="常规 2 2 2 2 2 6 3 3 2" xfId="12048"/>
    <cellStyle name="常规 9 2 2 3 5 2 4" xfId="12049"/>
    <cellStyle name="常规 3 11 3" xfId="12050"/>
    <cellStyle name="常规 3 7 2 4" xfId="12051"/>
    <cellStyle name="常规 7 2 3 5 2 2 4 2" xfId="12052"/>
    <cellStyle name="常规 8 2 3 4 2 3 3" xfId="12053"/>
    <cellStyle name="百分比 2 2 3 4 2" xfId="12054"/>
    <cellStyle name="常规 10 4 5 3 2" xfId="12055"/>
    <cellStyle name="常规 55 4 3" xfId="12056"/>
    <cellStyle name="常规 8 2 3 2 4 2 2 3" xfId="12057"/>
    <cellStyle name="常规 8 2 2 3 3 3" xfId="12058"/>
    <cellStyle name="常规 2 2 2 3 3 2 3 3 2" xfId="12059"/>
    <cellStyle name="常规 9 2 2 3 3 7" xfId="12060"/>
    <cellStyle name="常规 12 4 2 2 2 2" xfId="12061"/>
    <cellStyle name="常规 8 2 5 4 3" xfId="12062"/>
    <cellStyle name="常规 23 2 2" xfId="12063"/>
    <cellStyle name="常规 11 3 2 2 2 2" xfId="12064"/>
    <cellStyle name="常规 7 6 3 4 2" xfId="12065"/>
    <cellStyle name="常规 8 2 6 2 5" xfId="12066"/>
    <cellStyle name="常规 6 5 5 5" xfId="12067"/>
    <cellStyle name="常规 10 5 3 2 6" xfId="12068"/>
    <cellStyle name="常规 5 2 2 3 4 2 2 4" xfId="12069"/>
    <cellStyle name="常规 4 2 3 5 4 2" xfId="12070"/>
    <cellStyle name="常规 11 2 3 2 4 2 2 2" xfId="12071"/>
    <cellStyle name="常规 13 2 2 3 8" xfId="12072"/>
    <cellStyle name="常规 2 2 13 2" xfId="12073"/>
    <cellStyle name="常规 5 4 4 7 2" xfId="12074"/>
    <cellStyle name="常规 2 5 5 2 4" xfId="12075"/>
    <cellStyle name="常规 2 2 3 10 3" xfId="12076"/>
    <cellStyle name="常规 40 2 2 2 5 2" xfId="12077"/>
    <cellStyle name="常规 6 2 2 2 5 3 2" xfId="12078"/>
    <cellStyle name="常规 6 2 2 3 2 2 2 4" xfId="12079"/>
    <cellStyle name="常规 6 2 2 3 3 2 3" xfId="12080"/>
    <cellStyle name="常规 9 2 3 2 2 2 2 4" xfId="12081"/>
    <cellStyle name="常规 2 2 2 2 8 2 3" xfId="12082"/>
    <cellStyle name="常规 13 7 2 4" xfId="12083"/>
    <cellStyle name="常规 5 3 4" xfId="12084"/>
    <cellStyle name="常规 2 6 5 4 2" xfId="12085"/>
    <cellStyle name="常规 11 3 2 3 2 6 2" xfId="12086"/>
    <cellStyle name="常规 13 3 2 5 6" xfId="12087"/>
    <cellStyle name="常规 9 2 2 2 2 3 4" xfId="12088"/>
    <cellStyle name="常规 2 2 4 6 2" xfId="12089"/>
    <cellStyle name="常规 9 2 2 3 4 3 3" xfId="12090"/>
    <cellStyle name="常规 9 9" xfId="12091"/>
    <cellStyle name="常规 7 2 3 3 3 4 2" xfId="12092"/>
    <cellStyle name="常规 10 2 3 2 4 2 3 2" xfId="12093"/>
    <cellStyle name="常规 42 3 2" xfId="12094"/>
    <cellStyle name="常规 9 2 2 3 4 3 2" xfId="12095"/>
    <cellStyle name="常规 9 8" xfId="12096"/>
    <cellStyle name="常规 6 2 2 4 2 2 2" xfId="12097"/>
    <cellStyle name="常规 8 2 4 2 3 3" xfId="12098"/>
    <cellStyle name="常规 6 2 2 2 3 7" xfId="12099"/>
    <cellStyle name="常规 3 3 3 3 3" xfId="12100"/>
    <cellStyle name="常规 9 2 4 4" xfId="12101"/>
    <cellStyle name="百分比 2 3 2 3 4" xfId="12102"/>
    <cellStyle name="常规 7 5 4 2 2 4 2" xfId="12103"/>
    <cellStyle name="常规 7 2 2 3 7" xfId="12104"/>
    <cellStyle name="百分比 2 2 4 2" xfId="12105"/>
    <cellStyle name="常规 3 2 4 6 4" xfId="12106"/>
    <cellStyle name="常规 11 2 5 4 3 4" xfId="12107"/>
    <cellStyle name="常规 8 3 3 2 3 3 2" xfId="12108"/>
    <cellStyle name="常规 7 2 6 7 2" xfId="12109"/>
    <cellStyle name="常规 8 6 2 2 3" xfId="12110"/>
    <cellStyle name="常规 8 6 2 2 4" xfId="12111"/>
    <cellStyle name="常规 47 4" xfId="12112"/>
    <cellStyle name="常规 52 4" xfId="12113"/>
    <cellStyle name="常规 3 6 2 2 5" xfId="12114"/>
    <cellStyle name="常规 10 2 3 3 4 2" xfId="12115"/>
    <cellStyle name="常规 9 9 2 3 2" xfId="12116"/>
    <cellStyle name="常规 8 2 5 3 3 2" xfId="12117"/>
    <cellStyle name="常规 9 2 2 2 2 4 2" xfId="12118"/>
    <cellStyle name="常规 3 5 4 2 3 3 2" xfId="12119"/>
    <cellStyle name="常规 7 2 7 6" xfId="12120"/>
    <cellStyle name="常规 10 2 3 2 2 4" xfId="12121"/>
    <cellStyle name="常规 6 9 3 3" xfId="12122"/>
    <cellStyle name="常规 7 5 3 7" xfId="12123"/>
    <cellStyle name="常规 3 2 2 2 3 2 2" xfId="12124"/>
    <cellStyle name="常规 6 3 5 2" xfId="12125"/>
    <cellStyle name="常规 8 2 3 6 2 4" xfId="12126"/>
    <cellStyle name="常规 6 2 3 2 2 2 3 3 2" xfId="12127"/>
    <cellStyle name="常规 10 5 3 3 4 2" xfId="12128"/>
    <cellStyle name="常规 8 2 2 2 3 2 3 2" xfId="12129"/>
    <cellStyle name="常规 13 2 2 4 2 2 4" xfId="12130"/>
    <cellStyle name="常规 12 2 2 6 6" xfId="12131"/>
    <cellStyle name="常规 3 3 2 3 2 2" xfId="12132"/>
    <cellStyle name="常规 6 6 3 2 3" xfId="12133"/>
    <cellStyle name="百分比 2 2 6 4" xfId="12134"/>
    <cellStyle name="常规 8 3 5 2 2 4" xfId="12135"/>
    <cellStyle name="常规 12 2 5 4 3 2" xfId="12136"/>
    <cellStyle name="常规 8 2 2 5 2 3 3 2" xfId="12137"/>
    <cellStyle name="常规 8 2 2 2 2 7" xfId="12138"/>
    <cellStyle name="常规 8 2 2 4 2 3 3 2" xfId="12139"/>
    <cellStyle name="常规 11 5 5 5" xfId="12140"/>
    <cellStyle name="常规 4 2 8 3 2" xfId="12141"/>
    <cellStyle name="常规 4 2 3 2 2 2 2 2" xfId="12142"/>
    <cellStyle name="常规 5 3 5 2 2 4 2" xfId="12143"/>
    <cellStyle name="常规 55 3 3 3" xfId="12144"/>
    <cellStyle name="常规 2 2 4 5 4" xfId="12145"/>
    <cellStyle name="常规 9 2 2 2 2 2 6" xfId="12146"/>
    <cellStyle name="常规 10 4 4 2 2 4" xfId="12147"/>
    <cellStyle name="常规 8 2 5 4 5" xfId="12148"/>
    <cellStyle name="常规 11 3 2 2 2 4" xfId="12149"/>
    <cellStyle name="常规 8 3 5 2 2 3" xfId="12150"/>
    <cellStyle name="百分比 2 2 6 3" xfId="12151"/>
    <cellStyle name="常规 11 2 4 2 2 2 2" xfId="12152"/>
    <cellStyle name="常规 9 2 3 2 3 2 2 4" xfId="12153"/>
    <cellStyle name="常规 3 6 4 3 3 2" xfId="12154"/>
    <cellStyle name="常规 6 2 3 2 2 6" xfId="12155"/>
    <cellStyle name="常规 8 2 5 2 2 2" xfId="12156"/>
    <cellStyle name="常规 3 2 4 7 3 2" xfId="12157"/>
    <cellStyle name="常规 13 2 3 2 2 2 3 2" xfId="12158"/>
    <cellStyle name="常规 9 4 4 2 3 2" xfId="12159"/>
    <cellStyle name="常规 9 3 3 9" xfId="12160"/>
    <cellStyle name="常规 9 2 3 3 5" xfId="12161"/>
    <cellStyle name="常规 27 4 3 2 3 3" xfId="12162"/>
    <cellStyle name="常规 12 2 2 3 7 3 2" xfId="12163"/>
    <cellStyle name="常规 9 3 6 3 3 2" xfId="12164"/>
    <cellStyle name="常规 6 2 3 2 2 4 2" xfId="12165"/>
    <cellStyle name="常规 4 2 4 5 2" xfId="12166"/>
    <cellStyle name="常规 9 2 4 2 2 2 4" xfId="12167"/>
    <cellStyle name="常规 8 2 5 3 2 6 2" xfId="12168"/>
    <cellStyle name="百分比 4 5 6 2" xfId="12169"/>
    <cellStyle name="常规 7 2 3 3 3 3" xfId="12170"/>
    <cellStyle name="常规 10 2 3 2 4 2 2" xfId="12171"/>
    <cellStyle name="常规 4 2 3 5 2 3 3 2" xfId="12172"/>
    <cellStyle name="常规 7 2 9 4 2" xfId="12173"/>
    <cellStyle name="常规 9 5 3 2 6" xfId="12174"/>
    <cellStyle name="常规 6 2 2 3 2 3 4" xfId="12175"/>
    <cellStyle name="常规 9 2 7 3 4" xfId="12176"/>
    <cellStyle name="常规 11 2 2 2 3 2 3 3 2" xfId="12177"/>
    <cellStyle name="常规 8 2 3 2 4 3 2" xfId="12178"/>
    <cellStyle name="常规 8 2 2 4 3" xfId="12179"/>
    <cellStyle name="常规 11 3 2 2 2 2 4 2" xfId="12180"/>
    <cellStyle name="常规 8 3 2 2 2 2 3" xfId="12181"/>
    <cellStyle name="常规 7 2 5 4 4" xfId="12182"/>
    <cellStyle name="常规 11 2 2 2 2 3" xfId="12183"/>
    <cellStyle name="常规 10 3 2 4 3 2" xfId="12184"/>
    <cellStyle name="常规 11 6 3 4 2" xfId="12185"/>
    <cellStyle name="常规 12 5 3 3 2" xfId="12186"/>
    <cellStyle name="常规 11 2 4 2 4 2" xfId="12187"/>
    <cellStyle name="常规 6 2 3 2 4 7" xfId="12188"/>
    <cellStyle name="常规 8 2 5 2 4 3" xfId="12189"/>
    <cellStyle name="常规 11 2 3 2 2 4 2" xfId="12190"/>
    <cellStyle name="常规 6 2 2 3 3 2" xfId="12191"/>
    <cellStyle name="常规 8 2 5 9" xfId="12192"/>
    <cellStyle name="常规 10 2 6 2 2 4" xfId="12193"/>
    <cellStyle name="常规 46 2 5" xfId="12194"/>
    <cellStyle name="常规 51 2 5" xfId="12195"/>
    <cellStyle name="常规 6 6 3 2 2" xfId="12196"/>
    <cellStyle name="常规 5 3 4 2 2 3" xfId="12197"/>
    <cellStyle name="常规 9 2 3 10" xfId="12198"/>
    <cellStyle name="常规 10 2 5 3 2 2" xfId="12199"/>
    <cellStyle name="百分比 2 3 5 2 3" xfId="12200"/>
    <cellStyle name="常规 59 4" xfId="12201"/>
    <cellStyle name="常规 2 2 2 2 2 5 2 3 3 2" xfId="12202"/>
    <cellStyle name="常规 8 2 2 8 3 2" xfId="12203"/>
    <cellStyle name="常规 9 2 2 2" xfId="12204"/>
    <cellStyle name="常规 11 4 3 2 3" xfId="12205"/>
    <cellStyle name="常规 3 3 2 4 2 2 2" xfId="12206"/>
    <cellStyle name="常规 5 2 6 5" xfId="12207"/>
    <cellStyle name="常规 12 2 3 6 6 2" xfId="12208"/>
    <cellStyle name="常规 11 2 3 2 2 2 4" xfId="12209"/>
    <cellStyle name="常规 7 3 3 2" xfId="12210"/>
    <cellStyle name="常规 4 2 2 6 2 3" xfId="12211"/>
    <cellStyle name="常规 10 2 2 8 2" xfId="12212"/>
    <cellStyle name="常规 7 7 2" xfId="12213"/>
    <cellStyle name="常规 10 2 2 3 3 3 3" xfId="12214"/>
    <cellStyle name="常规 5 6 2 3 3 2" xfId="12215"/>
    <cellStyle name="常规 9 2 3 2 4 2 2 3" xfId="12216"/>
    <cellStyle name="常规 3 2 2 2 2 2 6 2" xfId="12217"/>
    <cellStyle name="常规 9 2 2 3 4 4 3 2" xfId="12218"/>
    <cellStyle name="常规 6 2 6 3 4 2" xfId="12219"/>
    <cellStyle name="常规 12 2 4 2" xfId="12220"/>
    <cellStyle name="常规 7 3 4 7 2" xfId="12221"/>
    <cellStyle name="常规 10 3 2 2 3 4" xfId="12222"/>
    <cellStyle name="常规 4 4 5 2 4" xfId="12223"/>
    <cellStyle name="常规 11 2 2 5" xfId="12224"/>
    <cellStyle name="常规 6 2 5 3 2 5" xfId="12225"/>
    <cellStyle name="常规 40 3 3 2 2 3" xfId="12226"/>
    <cellStyle name="常规 8 2 2 4 4 3" xfId="12227"/>
    <cellStyle name="常规 2 2 3 7 2 2 2" xfId="12228"/>
    <cellStyle name="常规 2 3 2 4 2 6 2" xfId="12229"/>
    <cellStyle name="常规 8 5 2 2 4" xfId="12230"/>
    <cellStyle name="常规 9 2 2 5" xfId="12231"/>
    <cellStyle name="常规 8 2 3 2 5 2 4" xfId="12232"/>
    <cellStyle name="常规 3 2 2 3 4 3 3" xfId="12233"/>
    <cellStyle name="常规 10 4 2 2 2 3" xfId="12234"/>
    <cellStyle name="常规 5 2 2 3 4 3 4 2" xfId="12235"/>
    <cellStyle name="常规 9 5 3 2 3 3" xfId="12236"/>
    <cellStyle name="常规 7 2 2 2 3 7 2" xfId="12237"/>
    <cellStyle name="常规 8 2 3 2 4 2 3 2" xfId="12238"/>
    <cellStyle name="常规 40 2 4 3" xfId="12239"/>
    <cellStyle name="常规 13 4 6 4 2" xfId="12240"/>
    <cellStyle name="常规 7 7 2 2 3" xfId="12241"/>
    <cellStyle name="常规 7 4 6" xfId="12242"/>
    <cellStyle name="常规 6 2 2 3 2 7" xfId="12243"/>
    <cellStyle name="常规 8 2 4 3 2 3" xfId="12244"/>
    <cellStyle name="常规 6 5 3 3 3" xfId="12245"/>
    <cellStyle name="常规 5 2 4 4 2 3 2" xfId="12246"/>
    <cellStyle name="常规 9 2 7 3" xfId="12247"/>
    <cellStyle name="常规 7 2 2 4 2 4" xfId="12248"/>
    <cellStyle name="常规 11 2 8 3 2" xfId="12249"/>
    <cellStyle name="常规 12 3 2 3 2" xfId="12250"/>
    <cellStyle name="常规 8 2 2 3 2 2 6" xfId="12251"/>
    <cellStyle name="常规 6 2 3 8" xfId="12252"/>
    <cellStyle name="常规 9 2 4 6" xfId="12253"/>
    <cellStyle name="常规 9 2 2 4 2" xfId="12254"/>
    <cellStyle name="常规 11 2 5 5 2 4" xfId="12255"/>
    <cellStyle name="常规 8 6 2 3 3" xfId="12256"/>
    <cellStyle name="常规 4 2 5 2 6" xfId="12257"/>
    <cellStyle name="常规 12 3 2 2 3 2" xfId="12258"/>
    <cellStyle name="常规 7 2 2 4 2 5" xfId="12259"/>
    <cellStyle name="常规 11 2 8 3 3" xfId="12260"/>
    <cellStyle name="常规 5 2 4 4 2 3 3" xfId="12261"/>
    <cellStyle name="常规 8 4 4 2 2 4 2" xfId="12262"/>
    <cellStyle name="常规 13 2 2 2 2 2 2 4 2" xfId="12263"/>
    <cellStyle name="常规 12 2 3 2 2 2 3 3 2" xfId="12264"/>
    <cellStyle name="常规 3 2 3 6 2 2" xfId="12265"/>
    <cellStyle name="常规 5 5 2 3 2" xfId="12266"/>
    <cellStyle name="常规 12 2 4 2 2 4" xfId="12267"/>
    <cellStyle name="常规 13 2 5 4 4 3 2" xfId="12268"/>
    <cellStyle name="常规 9 2 2 5 2 2 4 2" xfId="12269"/>
    <cellStyle name="常规 7 5 4 7 2" xfId="12270"/>
    <cellStyle name="常规 10 4 5" xfId="12271"/>
    <cellStyle name="常规 6 2 4 5 5" xfId="12272"/>
    <cellStyle name="常规 3 2 8 6" xfId="12273"/>
    <cellStyle name="常规 2 2 2 2 2 2 2 3 2" xfId="12274"/>
    <cellStyle name="常规 11 5 3 5" xfId="12275"/>
    <cellStyle name="常规 9 2 2 5 4" xfId="12276"/>
    <cellStyle name="常规 13 3 4 4 2" xfId="12277"/>
    <cellStyle name="常规 2 2 2 2 4 4 3 2" xfId="12278"/>
    <cellStyle name="常规 2 5 2 2 2 2" xfId="12279"/>
    <cellStyle name="常规 8 2 2 3 7 3" xfId="12280"/>
    <cellStyle name="常规 11 2 3 2 2" xfId="12281"/>
    <cellStyle name="常规 6 7 3" xfId="12282"/>
    <cellStyle name="常规 11 2 6 2 3 3" xfId="12283"/>
    <cellStyle name="常规 10 3 2 3 4 2" xfId="12284"/>
    <cellStyle name="常规 13 2 2 4 2 2 3" xfId="12285"/>
    <cellStyle name="常规 9 2" xfId="12286"/>
    <cellStyle name="常规 8 2 3 2 4 7" xfId="12287"/>
    <cellStyle name="常规 10 3 5 4 3 2" xfId="12288"/>
    <cellStyle name="常规 5 2 7" xfId="12289"/>
    <cellStyle name="常规 4 2 3 3 2 2 4 2" xfId="12290"/>
    <cellStyle name="常规 2 2 3 8 2" xfId="12291"/>
    <cellStyle name="常规 13 2 2 3 7 3" xfId="12292"/>
    <cellStyle name="常规 8 2 2 2 4 4 2" xfId="12293"/>
    <cellStyle name="常规 27 4 2 2 2 3 2" xfId="12294"/>
    <cellStyle name="常规 7 3 2 4 3 2" xfId="12295"/>
    <cellStyle name="常规 8 2 2 2 2 3" xfId="12296"/>
    <cellStyle name="常规 9 5 4 2 2 4 2" xfId="12297"/>
    <cellStyle name="常规 6 2 2 3 6 4" xfId="12298"/>
    <cellStyle name="常规 4 2 2 2 4 2 3 3" xfId="12299"/>
    <cellStyle name="常规 9 2 6 6" xfId="12300"/>
    <cellStyle name="常规 8 3 3 2 2 4 2" xfId="12301"/>
    <cellStyle name="常规 12 2 4 4 3 4" xfId="12302"/>
    <cellStyle name="常规 9 2 3 2 5 2 2" xfId="12303"/>
    <cellStyle name="常规 6 16" xfId="12304"/>
    <cellStyle name="常规 11 2 2 4 4 3 2" xfId="12305"/>
    <cellStyle name="常规 8 2 8 3 2" xfId="12306"/>
    <cellStyle name="常规 8 2 2 2 5 4" xfId="12307"/>
    <cellStyle name="常规 2 2 2 3 2 3 3" xfId="12308"/>
    <cellStyle name="常规 7 2 2 2 6" xfId="12309"/>
    <cellStyle name="常规 3 4 2 2 2 4 2" xfId="12310"/>
    <cellStyle name="常规 10 2 3 5 3 3" xfId="12311"/>
    <cellStyle name="常规 7 2 3 2 4 2 2 2" xfId="12312"/>
    <cellStyle name="常规 10 4 3 3 2" xfId="12313"/>
    <cellStyle name="常规 6 2 4 5 3 3 2" xfId="12314"/>
    <cellStyle name="常规 12 4 3 2 3" xfId="12315"/>
    <cellStyle name="常规 11 2 3 2 3 3" xfId="12316"/>
    <cellStyle name="常规 7 3 4 2 2" xfId="12317"/>
    <cellStyle name="常规 6 2 2 4 3 4" xfId="12318"/>
    <cellStyle name="常规 7 2 2 2 2" xfId="12319"/>
    <cellStyle name="常规 9 2 3 2 7" xfId="12320"/>
    <cellStyle name="常规 4 2 2 3 3 2 2" xfId="12321"/>
    <cellStyle name="百分比 4 3 2 2 3" xfId="12322"/>
    <cellStyle name="常规 12 2 3 2 3 3" xfId="12323"/>
    <cellStyle name="常规 9 2 2 2 4 2 4" xfId="12324"/>
    <cellStyle name="常规 3 3 4 3 4 2" xfId="12325"/>
    <cellStyle name="常规 8 3 2 4 2 2 4 2" xfId="12326"/>
    <cellStyle name="常规 7 2 5 2 3" xfId="12327"/>
    <cellStyle name="常规 6 2 4 4 4" xfId="12328"/>
    <cellStyle name="常规 9 2 2 5 8 2" xfId="12329"/>
    <cellStyle name="常规 10 3 4" xfId="12330"/>
    <cellStyle name="常规 6 10 6 2" xfId="12331"/>
    <cellStyle name="常规 11 2 2 3 3" xfId="12332"/>
    <cellStyle name="常规 6 2 5 3 2 3 3" xfId="12333"/>
    <cellStyle name="常规 12 3 4 2" xfId="12334"/>
    <cellStyle name="常规 2 2 2 2 2 4 4 2" xfId="12335"/>
    <cellStyle name="常规 9 4 2 2 2 3" xfId="12336"/>
    <cellStyle name="常规 4 5 3 4 3 2" xfId="12337"/>
    <cellStyle name="常规 5 4 3 2 2 3" xfId="12338"/>
    <cellStyle name="常规 8 2 3 4 2 2 4 2" xfId="12339"/>
    <cellStyle name="常规 10 2 2 3 2 2 3" xfId="12340"/>
    <cellStyle name="常规 12 3 2 4" xfId="12341"/>
    <cellStyle name="常规 6 5 6 4 2" xfId="12342"/>
    <cellStyle name="常规 6 4 7 3" xfId="12343"/>
    <cellStyle name="常规 11 3 5 3 4" xfId="12344"/>
    <cellStyle name="常规 2 2 2 2 7 4 2" xfId="12345"/>
    <cellStyle name="常规 7 2 4 3 3" xfId="12346"/>
    <cellStyle name="常规 9 3 5 2 2 4" xfId="12347"/>
    <cellStyle name="常规 11 2 5 2 4 3 2" xfId="12348"/>
    <cellStyle name="常规 3 2 6 4" xfId="12349"/>
    <cellStyle name="常规 8 3 2 3 4 3" xfId="12350"/>
    <cellStyle name="常规 8 2 3 4 4 3" xfId="12351"/>
    <cellStyle name="常规 6 2 2 3 2 4 3 2" xfId="12352"/>
    <cellStyle name="常规 9 3 2 2 8" xfId="12353"/>
    <cellStyle name="常规 5 6" xfId="12354"/>
    <cellStyle name="常规 11 4 4 3 4" xfId="12355"/>
    <cellStyle name="常规 2 2 2 3 6 4 2" xfId="12356"/>
    <cellStyle name="常规 8 2 2 5 2 4" xfId="12357"/>
    <cellStyle name="常规 2 2 5 4 2 6 2" xfId="12358"/>
    <cellStyle name="常规 9 3 2 2 2 4" xfId="12359"/>
    <cellStyle name="百分比 2 2 4 2 2 4 2" xfId="12360"/>
    <cellStyle name="常规 7 5 2 3 3" xfId="12361"/>
    <cellStyle name="常规 8 2 2 2 5 3 3" xfId="12362"/>
    <cellStyle name="常规 7 2 5 6 2" xfId="12363"/>
    <cellStyle name="常规 8 2 2 2 5 3" xfId="12364"/>
    <cellStyle name="常规 2 2 2 3 2 3 2" xfId="12365"/>
    <cellStyle name="常规 43 2 2" xfId="12366"/>
    <cellStyle name="常规 38 2 2" xfId="12367"/>
    <cellStyle name="常规 8 2 7 2 2 4 2" xfId="12368"/>
    <cellStyle name="常规 6 2 2 3 4 3 2" xfId="12369"/>
    <cellStyle name="常规 5 8 3 3 2" xfId="12370"/>
    <cellStyle name="常规 7 2 4 3 5" xfId="12371"/>
    <cellStyle name="常规 10 3 2 3 2 3" xfId="12372"/>
    <cellStyle name="常规 11 6 2 3 3" xfId="12373"/>
    <cellStyle name="常规 9 2 2 2 3" xfId="12374"/>
    <cellStyle name="常规 50 5 2" xfId="12375"/>
    <cellStyle name="常规 45 5 2" xfId="12376"/>
    <cellStyle name="百分比 3 2 2 2 4" xfId="12377"/>
    <cellStyle name="百分比 2 7 3" xfId="12378"/>
    <cellStyle name="常规 12 3 5 3 3" xfId="12379"/>
    <cellStyle name="常规 11 2 2 4 4 3" xfId="12380"/>
    <cellStyle name="常规 7 2 3 2 3 4 3 2" xfId="12381"/>
    <cellStyle name="常规 6 2 10 2" xfId="12382"/>
    <cellStyle name="常规 10 2 3 2 3 2 3 3 2" xfId="12383"/>
    <cellStyle name="常规 9 2 3 2 4 2 5" xfId="12384"/>
    <cellStyle name="常规 10 4 3 2 3" xfId="12385"/>
    <cellStyle name="常规 5 5 5 2" xfId="12386"/>
    <cellStyle name="常规 7 2 3 2 2 2 3 2" xfId="12387"/>
    <cellStyle name="常规 27 4 4 2 3 2" xfId="12388"/>
    <cellStyle name="常规 6 2 2 3 6" xfId="12389"/>
    <cellStyle name="常规 2 2 3 5 2 6 2" xfId="12390"/>
    <cellStyle name="常规 8 3 2 6 4" xfId="12391"/>
    <cellStyle name="常规 10 2 6 5" xfId="12392"/>
    <cellStyle name="常规 10 6 5 4 2" xfId="12393"/>
    <cellStyle name="常规 9 3 2 2 3 3" xfId="12394"/>
    <cellStyle name="常规 11 5 4" xfId="12395"/>
    <cellStyle name="常规 6 2 5 6 4" xfId="12396"/>
    <cellStyle name="常规 13 8 2 3 2" xfId="12397"/>
    <cellStyle name="常规 12 2 4 3 3 4 2" xfId="12398"/>
    <cellStyle name="常规 13 4 5" xfId="12399"/>
    <cellStyle name="常规 11 2 4 5 3 3" xfId="12400"/>
    <cellStyle name="常规 5 2 3 4 2 2 2" xfId="12401"/>
    <cellStyle name="常规 6 6 2 4 2" xfId="12402"/>
    <cellStyle name="常规 5 3 4 2 2" xfId="12403"/>
    <cellStyle name="常规 8 2 3 2 6 3" xfId="12404"/>
    <cellStyle name="常规 7 2 3 2 2 3 2" xfId="12405"/>
    <cellStyle name="常规 11 5 4 5" xfId="12406"/>
    <cellStyle name="常规 5 2 3 4 3 4 2" xfId="12407"/>
    <cellStyle name="常规 7 5 3 2 4" xfId="12408"/>
    <cellStyle name="常规 9 3 4 2 3 2" xfId="12409"/>
    <cellStyle name="常规 6 2 2" xfId="12410"/>
    <cellStyle name="常规 8 2 2 2 3 4" xfId="12411"/>
    <cellStyle name="常规 11 5 2 6" xfId="12412"/>
    <cellStyle name="常规 2 2 2 2 2 2 2 2 3" xfId="12413"/>
    <cellStyle name="常规 6 2 2 4 3 3" xfId="12414"/>
    <cellStyle name="常规 11 2 2 3 3 4 2" xfId="12415"/>
    <cellStyle name="常规 8 2 8" xfId="12416"/>
    <cellStyle name="常规 5 2 5 3 2 3 3" xfId="12417"/>
    <cellStyle name="常规 6 11 3" xfId="12418"/>
    <cellStyle name="常规 7 2 4 4 4" xfId="12419"/>
    <cellStyle name="常规 6 2 4 4 2 3 3 2" xfId="12420"/>
    <cellStyle name="常规 10 3 2 3 3 2" xfId="12421"/>
    <cellStyle name="常规 7 2 4 5 3 3 2" xfId="12422"/>
    <cellStyle name="常规 7 2 3 6 6 2" xfId="12423"/>
    <cellStyle name="常规 10 2 4 2 3 4" xfId="12424"/>
    <cellStyle name="常规 52 3 3 3 2" xfId="12425"/>
    <cellStyle name="常规 47 3 3 3 2" xfId="12426"/>
    <cellStyle name="百分比 4 2 3 2" xfId="12427"/>
    <cellStyle name="常规 12 2 2 3 3" xfId="12428"/>
    <cellStyle name="常规 7 3 2 4 7" xfId="12429"/>
    <cellStyle name="常规 43 4 3" xfId="12430"/>
    <cellStyle name="常规 10 2 6 4" xfId="12431"/>
    <cellStyle name="常规 4 2 2 2 2 4 2" xfId="12432"/>
    <cellStyle name="常规 8 2 3 2 5 5" xfId="12433"/>
    <cellStyle name="常规 7 2 3 2 2 2 4" xfId="12434"/>
    <cellStyle name="常规 8 2 2 4 7" xfId="12435"/>
    <cellStyle name="常规 11 2 2 4 2 6" xfId="12436"/>
    <cellStyle name="常规 13 2 4 4 2 2" xfId="12437"/>
    <cellStyle name="常规 11 2 4 2 3 4 2" xfId="12438"/>
    <cellStyle name="常规 6 2 3 4 2 6 2" xfId="12439"/>
    <cellStyle name="常规 8 2 5 4 2 2 2" xfId="12440"/>
    <cellStyle name="常规 13 2 4" xfId="12441"/>
    <cellStyle name="常规 6 2 7 3 4" xfId="12442"/>
    <cellStyle name="常规 6 2 3 3 3 4" xfId="12443"/>
    <cellStyle name="常规 7 2 8 3 2" xfId="12444"/>
    <cellStyle name="常规 7 2 3 2 2 3" xfId="12445"/>
    <cellStyle name="常规 12 2 2 4 4" xfId="12446"/>
    <cellStyle name="常规 9 5 5 2 3" xfId="12447"/>
    <cellStyle name="常规 8 2 6 3 3" xfId="12448"/>
    <cellStyle name="常规 4 2 5 3 7" xfId="12449"/>
    <cellStyle name="常规 12 3 2 2 4 3" xfId="12450"/>
    <cellStyle name="常规 10 2 2 3 2 2 4" xfId="12451"/>
    <cellStyle name="常规 6 2 4 2 7 2" xfId="12452"/>
    <cellStyle name="常规 4 11 2" xfId="12453"/>
    <cellStyle name="常规 3 4 4 2" xfId="12454"/>
    <cellStyle name="常规 12 2 2 2 2 2 4" xfId="12455"/>
    <cellStyle name="常规 12 3 2 3 6" xfId="12456"/>
    <cellStyle name="常规 3 2 2 5 2 4" xfId="12457"/>
    <cellStyle name="常规 7 7 2 2" xfId="12458"/>
    <cellStyle name="常规 10 2 6 7 2" xfId="12459"/>
    <cellStyle name="常规 9 2 3 2 5 2 3" xfId="12460"/>
    <cellStyle name="常规 13 2 4 3 7 2" xfId="12461"/>
    <cellStyle name="常规 12 5 2 4 2" xfId="12462"/>
    <cellStyle name="常规 8 2 2 2 4 3 4" xfId="12463"/>
    <cellStyle name="百分比 4 5 2 2" xfId="12464"/>
    <cellStyle name="常规 2 2 2 3 2 2 2 4" xfId="12465"/>
    <cellStyle name="常规 7 2 2 4 5" xfId="12466"/>
    <cellStyle name="常规 8 2 5 4 2 2 3" xfId="12467"/>
    <cellStyle name="常规 9 2 8 2" xfId="12468"/>
    <cellStyle name="常规 6 5 3 4 2" xfId="12469"/>
    <cellStyle name="常规 10 4 3 2" xfId="12470"/>
    <cellStyle name="常规 6 2 4 5 3 2" xfId="12471"/>
    <cellStyle name="常规 10 2 3 2 3 2 3 3" xfId="12472"/>
    <cellStyle name="常规 10 2 2 3 4 5" xfId="12473"/>
    <cellStyle name="常规 6 2 10" xfId="12474"/>
    <cellStyle name="常规 9 11 3 3 2" xfId="12475"/>
    <cellStyle name="常规 5 5 3" xfId="12476"/>
    <cellStyle name="常规 10 5 4 4 2" xfId="12477"/>
    <cellStyle name="常规 13 8 3 3" xfId="12478"/>
    <cellStyle name="常规 6 2 2 2 4 4" xfId="12479"/>
    <cellStyle name="常规 3 5 4 2 4" xfId="12480"/>
    <cellStyle name="常规 2 2 2 3 3 2 2 4 2" xfId="12481"/>
    <cellStyle name="常规 8 2 2 2 4 3" xfId="12482"/>
    <cellStyle name="常规 12 2 4 6 4" xfId="12483"/>
    <cellStyle name="常规 9 2 4 5 5" xfId="12484"/>
    <cellStyle name="常规 3 5 6 4" xfId="12485"/>
    <cellStyle name="常规 10 2 3 3 5" xfId="12486"/>
    <cellStyle name="常规 9 9 2 4" xfId="12487"/>
    <cellStyle name="常规 8 2 2 3 4 3 2" xfId="12488"/>
    <cellStyle name="常规 12 2 3 2 2 2 6" xfId="12489"/>
    <cellStyle name="常规 10 2 2 2 2 2 3 3 2" xfId="12490"/>
    <cellStyle name="常规 7 2 5 3 2 3 2" xfId="12491"/>
    <cellStyle name="常规 35 3" xfId="12492"/>
    <cellStyle name="常规 40 3" xfId="12493"/>
    <cellStyle name="常规 12 2 7 3 4 2" xfId="12494"/>
    <cellStyle name="常规 7 3 2 3 2 6 2" xfId="12495"/>
    <cellStyle name="常规 8 7 2" xfId="12496"/>
    <cellStyle name="常规 11 2 2 3 4 2 2 4 2" xfId="12497"/>
    <cellStyle name="常规 11 2 6 4 3 2" xfId="12498"/>
    <cellStyle name="常规 9 2 5 3 2 3 2" xfId="12499"/>
    <cellStyle name="常规 3 6 2 6" xfId="12500"/>
    <cellStyle name="常规 12 2 5 4 2 2 3" xfId="12501"/>
    <cellStyle name="常规 2 6 3 4 3" xfId="12502"/>
    <cellStyle name="常规 2 2 3 2 2 2 3 2" xfId="12503"/>
    <cellStyle name="常规 7 2 2 3 2 2 4" xfId="12504"/>
    <cellStyle name="常规 2 2 2 5 7" xfId="12505"/>
    <cellStyle name="常规 7 2 7 2 6 2" xfId="12506"/>
    <cellStyle name="常规 8 3 2 2 3" xfId="12507"/>
    <cellStyle name="常规 9 2 5 3 2 3 3 2" xfId="12508"/>
    <cellStyle name="常规 11 2 2 2 4 2 3 3" xfId="12509"/>
    <cellStyle name="常规 11 7 7" xfId="12510"/>
    <cellStyle name="常规 8 2 2 5" xfId="12511"/>
    <cellStyle name="常规 8 3 2 2 2 3" xfId="12512"/>
    <cellStyle name="常规 7 2 4 3 2 2 4 2" xfId="12513"/>
    <cellStyle name="常规 11 2 2 2 7 3 2" xfId="12514"/>
    <cellStyle name="常规 7 2 4 3 2 2 4" xfId="12515"/>
    <cellStyle name="常规 7 2 4 2 2 3 3 2" xfId="12516"/>
    <cellStyle name="常规 2 2 2 2 2 3 2 3" xfId="12517"/>
    <cellStyle name="常规 13 2 5 4 2 3 2" xfId="12518"/>
    <cellStyle name="常规 11 2 3 4 3 3" xfId="12519"/>
    <cellStyle name="常规 12 4 5 2 3" xfId="12520"/>
    <cellStyle name="常规 8 3 5 2 3" xfId="12521"/>
    <cellStyle name="常规 9 2 5 5 2 2" xfId="12522"/>
    <cellStyle name="常规 7 2 3 5 2 6" xfId="12523"/>
    <cellStyle name="常规 7 3 2 3" xfId="12524"/>
    <cellStyle name="百分比 3 3 2 2 4" xfId="12525"/>
    <cellStyle name="常规 8 2 3 2 8" xfId="12526"/>
    <cellStyle name="常规 8 3 6" xfId="12527"/>
    <cellStyle name="常规 6 4 4 2" xfId="12528"/>
    <cellStyle name="常规 6 7 3 4 2" xfId="12529"/>
    <cellStyle name="常规 6 2 2 4 2 5" xfId="12530"/>
    <cellStyle name="常规 7 2 5 2 2 2 3" xfId="12531"/>
    <cellStyle name="常规 6 2 6 3 4" xfId="12532"/>
    <cellStyle name="常规 12 2 4" xfId="12533"/>
    <cellStyle name="常规 6 2 3 3 2 3 3 2" xfId="12534"/>
    <cellStyle name="常规 51 4 2" xfId="12535"/>
    <cellStyle name="常规 46 4 2" xfId="12536"/>
    <cellStyle name="常规 55 2 2 3 3" xfId="12537"/>
    <cellStyle name="常规 11 2 4 4 2" xfId="12538"/>
    <cellStyle name="常规 9 3 2 4 7" xfId="12539"/>
    <cellStyle name="常规 9 2 2 3 2 3 2" xfId="12540"/>
    <cellStyle name="常规 12 2 5 4 5" xfId="12541"/>
    <cellStyle name="常规 13 2 2 3 4 2 3 2" xfId="12542"/>
    <cellStyle name="常规 2 2 2 3 4 2 6 2" xfId="12543"/>
    <cellStyle name="常规 7 2 4 2 2 2 4 2" xfId="12544"/>
    <cellStyle name="常规 9 3 3 2 3 3" xfId="12545"/>
    <cellStyle name="常规 9 2 2 2 3 3 2" xfId="12546"/>
    <cellStyle name="常规 4 2 5 3 6" xfId="12547"/>
    <cellStyle name="常规 12 3 2 2 4 2" xfId="12548"/>
    <cellStyle name="常规 8 3 5 3 4 2" xfId="12549"/>
    <cellStyle name="常规 12 2" xfId="12550"/>
    <cellStyle name="常规 6 2 6 3" xfId="12551"/>
    <cellStyle name="常规 6 5 4 3 2" xfId="12552"/>
    <cellStyle name="常规 3 4 3 3 2" xfId="12553"/>
    <cellStyle name="常规 7 2 3 2 2 4 3 2" xfId="12554"/>
    <cellStyle name="常规 11 5 5 6 2" xfId="12555"/>
    <cellStyle name="常规 9 2 2 2 7 3" xfId="12556"/>
    <cellStyle name="常规 10 2 4 4 3 2" xfId="12557"/>
    <cellStyle name="常规 12 2 4 4 5" xfId="12558"/>
    <cellStyle name="常规 10 8 3 4 2" xfId="12559"/>
    <cellStyle name="常规 8 2 5 4 2 4" xfId="12560"/>
    <cellStyle name="常规 5 7 4 3" xfId="12561"/>
    <cellStyle name="常规 7 2 3 6 2 4" xfId="12562"/>
    <cellStyle name="常规 6 2 2 2 3 3 2" xfId="12563"/>
    <cellStyle name="百分比 3 2 5" xfId="12564"/>
    <cellStyle name="常规 7 2 3 2 4 3 2" xfId="12565"/>
    <cellStyle name="常规 7 3 2 2 2 2 3" xfId="12566"/>
    <cellStyle name="常规 10 3 4 4 3" xfId="12567"/>
    <cellStyle name="常规 57 2 2 2" xfId="12568"/>
    <cellStyle name="百分比 2 2 2 2" xfId="12569"/>
    <cellStyle name="常规 10 3 2 3 4 3" xfId="12570"/>
    <cellStyle name="常规 5 2 2 6 3 3 2" xfId="12571"/>
    <cellStyle name="常规 7 2 4 5 5" xfId="12572"/>
    <cellStyle name="常规 8 2 2 2 8" xfId="12573"/>
    <cellStyle name="常规 7 5 5" xfId="12574"/>
    <cellStyle name="常规 6 2 3 5 4 3 2" xfId="12575"/>
    <cellStyle name="常规 10 2 2 2 4 2 3 2" xfId="12576"/>
    <cellStyle name="常规 8 2 9 4 2" xfId="12577"/>
    <cellStyle name="常规 8 2 2 3 6 4" xfId="12578"/>
    <cellStyle name="常规 11 2 3 3 2 3 2" xfId="12579"/>
    <cellStyle name="常规 5 4 4 2 6" xfId="12580"/>
    <cellStyle name="常规 2 2 2 3 3 4 3" xfId="12581"/>
    <cellStyle name="常规 5 2 4 4 3 2" xfId="12582"/>
    <cellStyle name="常规 7 6 3 4" xfId="12583"/>
    <cellStyle name="常规 5 3 2 6 2" xfId="12584"/>
    <cellStyle name="常规 8 2 4 4 6" xfId="12585"/>
    <cellStyle name="常规 13 4 2 2 2 4 2" xfId="12586"/>
    <cellStyle name="常规 4 2 2 3 3 2" xfId="12587"/>
    <cellStyle name="常规 4 2 5 2 7 2" xfId="12588"/>
    <cellStyle name="常规 12 2 2 2 5 4" xfId="12589"/>
    <cellStyle name="常规 7 5 5 2 4" xfId="12590"/>
    <cellStyle name="常规 9 3 4 4 3 2" xfId="12591"/>
    <cellStyle name="常规 4 2 2 4 7" xfId="12592"/>
    <cellStyle name="百分比 2 5 7 2" xfId="12593"/>
    <cellStyle name="常规 3 4 2 2 5" xfId="12594"/>
    <cellStyle name="常规 5 3 2 6 3" xfId="12595"/>
    <cellStyle name="常规 12 2 2 2 5 5" xfId="12596"/>
    <cellStyle name="常规 12 5 6 3" xfId="12597"/>
    <cellStyle name="常规 11 2 4 5 4" xfId="12598"/>
    <cellStyle name="常规 13 2 4 3 2 2 4 2" xfId="12599"/>
    <cellStyle name="常规 7 2 2 3 3 2 6" xfId="12600"/>
    <cellStyle name="常规 7 3 5 2 2 4" xfId="12601"/>
    <cellStyle name="常规 9 2 2 4 2 5" xfId="12602"/>
    <cellStyle name="常规 13 8 4 3 2" xfId="12603"/>
    <cellStyle name="常规 9 2 5 3 2 2 2" xfId="12604"/>
    <cellStyle name="常规 7 2 3 3 2 6 2" xfId="12605"/>
    <cellStyle name="常规 8 2 3 2 5 3 3" xfId="12606"/>
    <cellStyle name="常规 9 2 3 4" xfId="12607"/>
    <cellStyle name="常规 2 2 3 5 7 2" xfId="12608"/>
    <cellStyle name="常规 8 3 3 2 3 2" xfId="12609"/>
    <cellStyle name="百分比 2 2 3" xfId="12610"/>
    <cellStyle name="常规 6 2 8 3 3" xfId="12611"/>
    <cellStyle name="常规 6 2 3 4 3 3" xfId="12612"/>
    <cellStyle name="常规 6 2 2 3 4 2 3" xfId="12613"/>
    <cellStyle name="常规 4 10 2 2 4 2" xfId="12614"/>
    <cellStyle name="常规 8 2 2 2 6" xfId="12615"/>
    <cellStyle name="常规 3 4 3 2 2 4 2" xfId="12616"/>
    <cellStyle name="常规 9 14" xfId="12617"/>
    <cellStyle name="常规 4 4 7" xfId="12618"/>
    <cellStyle name="常规 6 4 2 2 3" xfId="12619"/>
    <cellStyle name="常规 12 4 4 2 2 2" xfId="12620"/>
    <cellStyle name="常规 6 2 2 2 2 2" xfId="12621"/>
    <cellStyle name="常规 7 2 3 4 4 3" xfId="12622"/>
    <cellStyle name="常规 4 2 2 3 3 2 2 3" xfId="12623"/>
    <cellStyle name="常规 7 3 3 2 4" xfId="12624"/>
    <cellStyle name="常规 6 2 2 2 5 2 4" xfId="12625"/>
    <cellStyle name="常规 9 2 5 5 5" xfId="12626"/>
    <cellStyle name="常规 12 3 2 2 2 3 3 2" xfId="12627"/>
    <cellStyle name="常规 12 2 5 6 4" xfId="12628"/>
    <cellStyle name="百分比 3 2" xfId="12629"/>
    <cellStyle name="常规 13 2 2 3 3 2 5" xfId="12630"/>
    <cellStyle name="常规 55 7" xfId="12631"/>
    <cellStyle name="常规 12 2 2 4" xfId="12632"/>
    <cellStyle name="常规 10 10 3" xfId="12633"/>
    <cellStyle name="常规 13 2 2 2 2 2 2 4" xfId="12634"/>
    <cellStyle name="常规 11 2 2 2 6 4 2" xfId="12635"/>
    <cellStyle name="常规 8 4 4 2 2 4" xfId="12636"/>
    <cellStyle name="常规 2 5 4 2 3 3 2" xfId="12637"/>
    <cellStyle name="常规 11 2 2 2 2 2 2" xfId="12638"/>
    <cellStyle name="常规 13 8 2 3" xfId="12639"/>
    <cellStyle name="常规 10 5 4 3 2" xfId="12640"/>
    <cellStyle name="常规 6 2 2 2 3 4" xfId="12641"/>
    <cellStyle name="常规 12 2 2 3 6 4 2" xfId="12642"/>
    <cellStyle name="常规 9 3 6 2 4 2" xfId="12643"/>
    <cellStyle name="常规 9 3 3 3" xfId="12644"/>
    <cellStyle name="常规 12 5 4 2 3 2" xfId="12645"/>
    <cellStyle name="常规 60 2" xfId="12646"/>
    <cellStyle name="常规 55 2" xfId="12647"/>
    <cellStyle name="常规 6 3 3 4 2 6" xfId="12648"/>
    <cellStyle name="常规 6 3 4 3" xfId="12649"/>
    <cellStyle name="常规 7" xfId="12650"/>
    <cellStyle name="常规 6 2 2 3 3 2 3 2" xfId="12651"/>
    <cellStyle name="常规 11 8 3 3 2" xfId="12652"/>
    <cellStyle name="常规 13 2 4 3 5" xfId="12653"/>
    <cellStyle name="常规 12 5 2 2" xfId="12654"/>
    <cellStyle name="常规 7 5 3 3 3" xfId="12655"/>
    <cellStyle name="常规 4 2 7 2 6 2" xfId="12656"/>
    <cellStyle name="常规 8 2 2 3 2 3 3" xfId="12657"/>
    <cellStyle name="常规 12 3 2 4 3 4" xfId="12658"/>
    <cellStyle name="常规 4 2 7 3" xfId="12659"/>
    <cellStyle name="常规 9 2 2 4 6" xfId="12660"/>
    <cellStyle name="常规 6 2 2 4 2 2 4 2" xfId="12661"/>
    <cellStyle name="常规 6 3 4 3 4 2" xfId="12662"/>
    <cellStyle name="常规 55 2 4 2" xfId="12663"/>
    <cellStyle name="常规 7 2 2 5 4 3" xfId="12664"/>
    <cellStyle name="常规 13 5 2 6 2" xfId="12665"/>
    <cellStyle name="常规 6 2 2 3 4 2 4" xfId="12666"/>
    <cellStyle name="常规 8 2 2 2 2 2 5" xfId="12667"/>
    <cellStyle name="常规 7 2 4 7" xfId="12668"/>
    <cellStyle name="常规 9 2 5 3 2 4" xfId="12669"/>
    <cellStyle name="常规 7 5 3 4 3" xfId="12670"/>
    <cellStyle name="常规 8 2 5 4 4 3 2" xfId="12671"/>
    <cellStyle name="常规 27 2 3 2 2" xfId="12672"/>
    <cellStyle name="常规 8 2 7 2 3 3" xfId="12673"/>
    <cellStyle name="常规 4 3 2 4 2 6 2" xfId="12674"/>
    <cellStyle name="常规 6 3 3 5 6 2" xfId="12675"/>
    <cellStyle name="常规 9 2 2 2 6 4 2" xfId="12676"/>
    <cellStyle name="常规 10 2 2 2 2 6" xfId="12677"/>
    <cellStyle name="常规 12 2 4 2 2 2" xfId="12678"/>
    <cellStyle name="常规 6 3 3 2 3 4" xfId="12679"/>
    <cellStyle name="常规 4 6 3 7" xfId="12680"/>
    <cellStyle name="常规 4 10 3 4 2" xfId="12681"/>
    <cellStyle name="常规 3 4 3 3 4 2" xfId="12682"/>
    <cellStyle name="常规 10 2 2 5 2 6 2" xfId="12683"/>
    <cellStyle name="常规 7 2 3 2 3 2 3" xfId="12684"/>
    <cellStyle name="常规 11 5 2 2 3 3 2" xfId="12685"/>
    <cellStyle name="常规 6 6 2" xfId="12686"/>
    <cellStyle name="常规 11 2 6 2 2 2" xfId="12687"/>
    <cellStyle name="常规 7 2 3 4 3 2" xfId="12688"/>
    <cellStyle name="常规 8 2 2 2 2 2 2 4" xfId="12689"/>
    <cellStyle name="常规 9 5 11" xfId="12690"/>
    <cellStyle name="常规 6 3 6 3 3 2" xfId="12691"/>
    <cellStyle name="常规 57 2 3 2" xfId="12692"/>
    <cellStyle name="常规 3 2 2 2 3 2 4" xfId="12693"/>
    <cellStyle name="常规 5 2 5 4 3" xfId="12694"/>
    <cellStyle name="常规 6 4 4 2 3 3" xfId="12695"/>
    <cellStyle name="常规 6 5 2 2 3 3 2" xfId="12696"/>
    <cellStyle name="常规 9 3 4 2 3" xfId="12697"/>
    <cellStyle name="常规 6 2" xfId="12698"/>
    <cellStyle name="常规 9 2 3 2 2 6" xfId="12699"/>
    <cellStyle name="常规 9 2 4 3 3" xfId="12700"/>
    <cellStyle name="常规 13 4 4 5" xfId="12701"/>
    <cellStyle name="常规 7 2 2 2 4 3" xfId="12702"/>
    <cellStyle name="常规 8 2 8 3 3" xfId="12703"/>
    <cellStyle name="常规 8 2 2 2 5 5" xfId="12704"/>
    <cellStyle name="常规 2 2 2 3 2 3 4" xfId="12705"/>
    <cellStyle name="常规 5 2 8 6 2" xfId="12706"/>
    <cellStyle name="常规 8 4 5 2 4" xfId="12707"/>
    <cellStyle name="常规 13 2 2 2 3 2 4" xfId="12708"/>
    <cellStyle name="常规 10 2 3 2 4 2 3" xfId="12709"/>
    <cellStyle name="百分比 4 5 2" xfId="12710"/>
    <cellStyle name="常规 11 2 2 6 2 2" xfId="12711"/>
    <cellStyle name="百分比 3 3 3" xfId="12712"/>
    <cellStyle name="常规 47 2 4 3" xfId="12713"/>
    <cellStyle name="常规 52 2 4 3" xfId="12714"/>
    <cellStyle name="常规 7 2 5 9" xfId="12715"/>
    <cellStyle name="百分比 2 2 5" xfId="12716"/>
    <cellStyle name="常规 6 2 2 2 2 3 2" xfId="12717"/>
    <cellStyle name="常规 6 9 2 3" xfId="12718"/>
    <cellStyle name="常规 27 3 2 2 4" xfId="12719"/>
    <cellStyle name="常规 8 4 2 2 2 4" xfId="12720"/>
    <cellStyle name="常规 7 2 3 3 3 2" xfId="12721"/>
    <cellStyle name="常规 40 3 3 2 3 3" xfId="12722"/>
    <cellStyle name="常规 2 5 3 3 4 2" xfId="12723"/>
    <cellStyle name="常规 7 2 3 2 5 6" xfId="12724"/>
    <cellStyle name="常规 6 3 8 2" xfId="12725"/>
    <cellStyle name="常规 7 7 6" xfId="12726"/>
    <cellStyle name="常规 7 2 3 5" xfId="12727"/>
    <cellStyle name="常规 6 2 2 4 4 2" xfId="12728"/>
    <cellStyle name="常规 5 2 2 5 3 4 2" xfId="12729"/>
    <cellStyle name="常规 7 2 3 6 3 2" xfId="12730"/>
    <cellStyle name="常规 7 2 6 2 6 2" xfId="12731"/>
    <cellStyle name="常规 8 2 2 2 3" xfId="12732"/>
    <cellStyle name="常规 10 2 3 8 2" xfId="12733"/>
    <cellStyle name="常规 5 2 3 5 2 2 2" xfId="12734"/>
    <cellStyle name="常规 6 9 2 5" xfId="12735"/>
    <cellStyle name="常规 4 2 3 2 3 2 2 2" xfId="12736"/>
    <cellStyle name="常规 6 4 2 2 2 4" xfId="12737"/>
    <cellStyle name="常规 4 3 8 3 2" xfId="12738"/>
    <cellStyle name="常规 6 5 4" xfId="12739"/>
    <cellStyle name="常规 13 4 4 2 2" xfId="12740"/>
    <cellStyle name="常规 11 3 6 6 2" xfId="12741"/>
    <cellStyle name="常规 7 2 3 2 5 4" xfId="12742"/>
    <cellStyle name="常规 3 3 4" xfId="12743"/>
    <cellStyle name="常规 8 2 3 8 3 2" xfId="12744"/>
    <cellStyle name="常规 11 3 2 7 3 2" xfId="12745"/>
    <cellStyle name="常规 28 3 2" xfId="12746"/>
    <cellStyle name="常规 13 2 3 2 3 7 2" xfId="12747"/>
    <cellStyle name="常规 11 3 4" xfId="12748"/>
    <cellStyle name="常规 6 2 5 4 4" xfId="12749"/>
    <cellStyle name="常规 10 2 2 4 3 2" xfId="12750"/>
    <cellStyle name="常规 8 2 2 3 7 3 2" xfId="12751"/>
    <cellStyle name="常规 11 2 3 2 2 2" xfId="12752"/>
    <cellStyle name="常规 10 2 8 3 3" xfId="12753"/>
    <cellStyle name="常规 7 3 2 5 2 3" xfId="12754"/>
    <cellStyle name="常规 5 2 3 4 2 3 3" xfId="12755"/>
    <cellStyle name="常规 7 3 2 4 4 3 2" xfId="12756"/>
    <cellStyle name="常规 8 2 2 2 3 4 2" xfId="12757"/>
    <cellStyle name="常规 8 2 8 2" xfId="12758"/>
    <cellStyle name="常规 8 2 5 3 2 2 3" xfId="12759"/>
    <cellStyle name="常规 11 2 6 2 3" xfId="12760"/>
    <cellStyle name="常规 12 7 3 2" xfId="12761"/>
    <cellStyle name="常规 2 3 4 2 2 3" xfId="12762"/>
    <cellStyle name="常规 12 5 4 3 3" xfId="12763"/>
    <cellStyle name="常规 11 2 4 3 4 3" xfId="12764"/>
    <cellStyle name="百分比 2 3 2 2 3 2" xfId="12765"/>
    <cellStyle name="常规 3 5 2 2 2 4" xfId="12766"/>
    <cellStyle name="常规 7 2 3 2 5 3 3 2" xfId="12767"/>
    <cellStyle name="常规 5 6 2 2 3" xfId="12768"/>
    <cellStyle name="常规 12 2 3 2 4 6" xfId="12769"/>
    <cellStyle name="常规 8 2 5 5 2 4 2" xfId="12770"/>
    <cellStyle name="常规 8 2 2 3 5 2 4 2" xfId="12771"/>
    <cellStyle name="常规 7 2 5 5 2 4 2" xfId="12772"/>
    <cellStyle name="百分比 3 3 2 6 2" xfId="12773"/>
    <cellStyle name="常规 4 2 2 2 5 2" xfId="12774"/>
    <cellStyle name="常规 8 2 3 6 6" xfId="12775"/>
    <cellStyle name="常规 2 5 2 2 2" xfId="12776"/>
    <cellStyle name="常规 7 6 4 3 2" xfId="12777"/>
    <cellStyle name="常规 9 2 3 4 3 4" xfId="12778"/>
    <cellStyle name="常规 4 2 2 6 4" xfId="12779"/>
    <cellStyle name="常规 5 3 5 7" xfId="12780"/>
    <cellStyle name="常规 7 6 5" xfId="12781"/>
    <cellStyle name="常规 13 8 7" xfId="12782"/>
    <cellStyle name="常规 9 5 2 3 3" xfId="12783"/>
    <cellStyle name="常规 7 2 4 3 2 3 3" xfId="12784"/>
    <cellStyle name="常规 8 2 2 2 3 2 2 4" xfId="12785"/>
    <cellStyle name="常规 6 2 3 6 2 3" xfId="12786"/>
    <cellStyle name="常规 2 2 2 2 7 2 3 3 2" xfId="12787"/>
    <cellStyle name="常规 3 6 2 2 6" xfId="12788"/>
    <cellStyle name="常规 6 3 10" xfId="12789"/>
    <cellStyle name="常规 7 2 3 5 4 2" xfId="12790"/>
    <cellStyle name="常规 7 2 3 2 3 3 3" xfId="12791"/>
    <cellStyle name="常规 10 2 3 2 3 2 2 3" xfId="12792"/>
    <cellStyle name="常规 5 7 2 3" xfId="12793"/>
    <cellStyle name="常规 9 2 4 3 6" xfId="12794"/>
    <cellStyle name="常规 4 3 2 3 2 2" xfId="12795"/>
    <cellStyle name="常规 10 2 2 3 2 2 5" xfId="12796"/>
    <cellStyle name="常规 6 2 5 2 4" xfId="12797"/>
    <cellStyle name="常规 9 2 2 6 6 2" xfId="12798"/>
    <cellStyle name="常规 11 4 3 3" xfId="12799"/>
    <cellStyle name="常规 6 2 5 5 3 3" xfId="12800"/>
    <cellStyle name="常规 11 2 3 6 6 2" xfId="12801"/>
    <cellStyle name="常规 3 2 2 4 2 2 2" xfId="12802"/>
    <cellStyle name="常规 9 2 3 4 3 3" xfId="12803"/>
    <cellStyle name="常规 12 4 4 2 3 3 2" xfId="12804"/>
    <cellStyle name="常规 4 2 2 6 3" xfId="12805"/>
    <cellStyle name="常规 5 3 5 6" xfId="12806"/>
    <cellStyle name="常规 9 2 5 2 3 3" xfId="12807"/>
    <cellStyle name="常规 7 2 3 2 3 7" xfId="12808"/>
    <cellStyle name="常规 10 2 3 2 3 2 6" xfId="12809"/>
    <cellStyle name="常规 10 2 2 2 3 2 2" xfId="12810"/>
    <cellStyle name="常规 6 2 3 4 4 2" xfId="12811"/>
    <cellStyle name="常规 7 2 3 2 3 3 2" xfId="12812"/>
    <cellStyle name="常规 10 2 3 2 3 2 2 2" xfId="12813"/>
    <cellStyle name="常规 12 3 2 4 3" xfId="12814"/>
    <cellStyle name="常规 2 2 2 2 11 3" xfId="12815"/>
    <cellStyle name="常规 12 2 2 2 5 2 3" xfId="12816"/>
    <cellStyle name="常规 9 2 2 4 2 2 2" xfId="12817"/>
    <cellStyle name="常规 7 2 5 5 5" xfId="12818"/>
    <cellStyle name="百分比 2 3 2 2" xfId="12819"/>
    <cellStyle name="常规 10 3 2 4 4 3" xfId="12820"/>
    <cellStyle name="常规 9 5 4 2 6" xfId="12821"/>
    <cellStyle name="常规 7 2 2 3 3 4 3 2" xfId="12822"/>
    <cellStyle name="常规 10 2 3 2 3 6" xfId="12823"/>
    <cellStyle name="常规 12 2 5 2 3 2" xfId="12824"/>
    <cellStyle name="常规 9 2 6 2 3 3" xfId="12825"/>
    <cellStyle name="常规 2 2 5 5 3 3 2" xfId="12826"/>
    <cellStyle name="常规 6 2 2 2 3 2 2 4" xfId="12827"/>
    <cellStyle name="常规 8 5 2 2 2 2" xfId="12828"/>
    <cellStyle name="常规 11 3 4 3" xfId="12829"/>
    <cellStyle name="常规 6 2 5 4 4 3" xfId="12830"/>
    <cellStyle name="常规 6 2 4 3 4" xfId="12831"/>
    <cellStyle name="常规 10 2 4" xfId="12832"/>
    <cellStyle name="常规 9 2 2 5 7 2" xfId="12833"/>
    <cellStyle name="常规 8 2 2 8 3" xfId="12834"/>
    <cellStyle name="常规 2 2 2 2 2 5 2 3 3" xfId="12835"/>
    <cellStyle name="常规 4 2 2 2 7 2" xfId="12836"/>
    <cellStyle name="常规 3 2 5 4 2 3" xfId="12837"/>
    <cellStyle name="常规 2 2 2 2 2 2 3 4 2" xfId="12838"/>
    <cellStyle name="常规 3 3 2 4 3 4 2" xfId="12839"/>
    <cellStyle name="常规 48 2 2 5 2" xfId="12840"/>
    <cellStyle name="常规 53 2 2 5 2" xfId="12841"/>
    <cellStyle name="常规 5 2 4 2 2" xfId="12842"/>
    <cellStyle name="常规 7 2 3 2 2 3 4" xfId="12843"/>
    <cellStyle name="常规 8 2 4 2 2 2" xfId="12844"/>
    <cellStyle name="常规 6 2 2 2 2 6" xfId="12845"/>
    <cellStyle name="常规 8 2 3 3 2 2" xfId="12846"/>
    <cellStyle name="常规 2 2 9 3 4" xfId="12847"/>
    <cellStyle name="常规 10 2 2 2 2 2 3 3" xfId="12848"/>
    <cellStyle name="常规 3 3 2 4 2 3 2" xfId="12849"/>
    <cellStyle name="常规 5 2 7 5" xfId="12850"/>
    <cellStyle name="常规 13 2 3 2 7 3 2" xfId="12851"/>
    <cellStyle name="常规 7 2 4 5 4" xfId="12852"/>
    <cellStyle name="常规 9 2 5 3 2 2 4" xfId="12853"/>
    <cellStyle name="常规 10 2 5 6" xfId="12854"/>
    <cellStyle name="常规 10 4 4 6" xfId="12855"/>
    <cellStyle name="常规 11 2 3 3 2 2 2" xfId="12856"/>
    <cellStyle name="常规 6 3 2 2 2 2 4 2" xfId="12857"/>
    <cellStyle name="常规 8 2 6 2 2 3" xfId="12858"/>
    <cellStyle name="常规 4 2 5 2 5" xfId="12859"/>
    <cellStyle name="常规 3 2 2 2 3 3 4 2" xfId="12860"/>
    <cellStyle name="常规 6 6 2 3 3" xfId="12861"/>
    <cellStyle name="常规 8 2 2 6" xfId="12862"/>
    <cellStyle name="常规 6 2 3 2 4 3 4 2" xfId="12863"/>
    <cellStyle name="常规 2 2 2 2 5 5" xfId="12864"/>
    <cellStyle name="常规 4 2 3 2 3 2 2" xfId="12865"/>
    <cellStyle name="常规 4 3 8 3" xfId="12866"/>
    <cellStyle name="常规 6 5 5 2 4 2" xfId="12867"/>
    <cellStyle name="百分比 2 3 3 4 3 2" xfId="12868"/>
    <cellStyle name="常规 7 2 3 2 2 2 3" xfId="12869"/>
    <cellStyle name="常规 2 2 2 2 2 2 2 3 3" xfId="12870"/>
    <cellStyle name="常规 11 5 3 6" xfId="12871"/>
    <cellStyle name="常规 8 3 5 2 2 4 2" xfId="12872"/>
    <cellStyle name="百分比 2 2 6 4 2" xfId="12873"/>
    <cellStyle name="常规 7 2 4 4 2" xfId="12874"/>
    <cellStyle name="常规 9 2 2 4 4" xfId="12875"/>
    <cellStyle name="常规 9 2 4 5 2 3" xfId="12876"/>
    <cellStyle name="常规 2 4 2 2 4" xfId="12877"/>
    <cellStyle name="常规 5 2 7 2 3 3" xfId="12878"/>
    <cellStyle name="常规 11 2 2 5 2" xfId="12879"/>
    <cellStyle name="常规 9 3 2 3 2 2 4" xfId="12880"/>
    <cellStyle name="常规 10 5 7 3 2" xfId="12881"/>
    <cellStyle name="常规 6 2 3 5 2 2 2" xfId="12882"/>
    <cellStyle name="常规 6 2 2 5 3 4" xfId="12883"/>
    <cellStyle name="常规 12 2 6 3 3" xfId="12884"/>
    <cellStyle name="常规 7 3 2 2 2 5" xfId="12885"/>
    <cellStyle name="常规 9 2 2 6" xfId="12886"/>
    <cellStyle name="常规 9 2 2 2 2" xfId="12887"/>
    <cellStyle name="常规 44 3 5 2" xfId="12888"/>
    <cellStyle name="常规 7 3 2" xfId="12889"/>
    <cellStyle name="常规 10 2 2 7" xfId="12890"/>
    <cellStyle name="常规 8 2 2 2 2 2 2" xfId="12891"/>
    <cellStyle name="常规 8 4 4 2 2 3" xfId="12892"/>
    <cellStyle name="常规 13 2 2 2 2 2 2 3" xfId="12893"/>
    <cellStyle name="常规 2 2 3 5 2 5" xfId="12894"/>
    <cellStyle name="常规 12 4 2 2" xfId="12895"/>
    <cellStyle name="常规 11 5 4 2 5" xfId="12896"/>
    <cellStyle name="常规 3 12" xfId="12897"/>
    <cellStyle name="常规 5 2 3 5 2 2" xfId="12898"/>
    <cellStyle name="常规 6 7 2 4" xfId="12899"/>
    <cellStyle name="常规 10 2 4 6" xfId="12900"/>
    <cellStyle name="常规 8 2 6 3 4 2" xfId="12901"/>
    <cellStyle name="常规 7 3 8" xfId="12902"/>
    <cellStyle name="常规 12 5 4 2 3 3" xfId="12903"/>
    <cellStyle name="常规 9 3 2 7 3 2" xfId="12904"/>
    <cellStyle name="常规 6 2 2 3 3 3 3" xfId="12905"/>
    <cellStyle name="常规 6 9 4 3" xfId="12906"/>
    <cellStyle name="常规 3 2 4 4 2 2 4" xfId="12907"/>
    <cellStyle name="常规 2 3 2 4 2 2 4" xfId="12908"/>
    <cellStyle name="常规 27 4 6" xfId="12909"/>
    <cellStyle name="常规 5 3 3 5" xfId="12910"/>
    <cellStyle name="常规 13 4 2 2 3 3" xfId="12911"/>
    <cellStyle name="常规 12 7 2 2 4" xfId="12912"/>
    <cellStyle name="常规 4 2 2 4 2" xfId="12913"/>
    <cellStyle name="常规 5 2 2 3 4 2 6 2" xfId="12914"/>
    <cellStyle name="常规 7 8 3 2" xfId="12915"/>
    <cellStyle name="常规 24 2 2" xfId="12916"/>
    <cellStyle name="常规 11 3 2 3 2 2" xfId="12917"/>
    <cellStyle name="常规 8 2 6 4 3" xfId="12918"/>
    <cellStyle name="常规 2 3 3 2 3 3" xfId="12919"/>
    <cellStyle name="常规 9 5 3 4 3" xfId="12920"/>
    <cellStyle name="常规 6 2 3 2 3 3 4 2" xfId="12921"/>
    <cellStyle name="常规 7 2 2 6" xfId="12922"/>
    <cellStyle name="常规 10 6 3 4 3" xfId="12923"/>
    <cellStyle name="常规 7 5 7 2" xfId="12924"/>
    <cellStyle name="常规 8 2 4 3 3 4 2" xfId="12925"/>
    <cellStyle name="常规 12 2 2 4 5" xfId="12926"/>
    <cellStyle name="常规 7 2 2 2 4 4 3 2" xfId="12927"/>
    <cellStyle name="常规 13 2 3 5 2 2 4 2" xfId="12928"/>
    <cellStyle name="常规 3 6 3 7 2" xfId="12929"/>
    <cellStyle name="常规 6 3 2 2 3 4 2" xfId="12930"/>
    <cellStyle name="常规 6 2 2 2 4 2 2 4" xfId="12931"/>
    <cellStyle name="常规 7 2 2 2 4 2 5" xfId="12932"/>
    <cellStyle name="常规 6 2 2 2 4 2 2 3" xfId="12933"/>
    <cellStyle name="常规 7 2 2 2 4 2 4" xfId="12934"/>
    <cellStyle name="常规 9 3 4 3 2" xfId="12935"/>
    <cellStyle name="常规 4 2 2 2 2" xfId="12936"/>
    <cellStyle name="常规 9 2 2 4 2 6 2" xfId="12937"/>
    <cellStyle name="常规 9 2 4 3 3 4" xfId="12938"/>
    <cellStyle name="常规 12 2 5 3 3 4" xfId="12939"/>
    <cellStyle name="常规 5 6 3 4 2" xfId="12940"/>
    <cellStyle name="常规 46 4 3" xfId="12941"/>
    <cellStyle name="常规 51 4 3" xfId="12942"/>
    <cellStyle name="常规 10 4 5 6" xfId="12943"/>
    <cellStyle name="常规 8 2 3 6 3 3 2" xfId="12944"/>
    <cellStyle name="常规 13 4 3 4 3 2" xfId="12945"/>
    <cellStyle name="常规 3 4 5 3 3" xfId="12946"/>
    <cellStyle name="常规 10 2 2 2 4 3" xfId="12947"/>
    <cellStyle name="常规 6 2 3 5 5" xfId="12948"/>
    <cellStyle name="常规 9 3 4 4" xfId="12949"/>
    <cellStyle name="常规 7 2 3 2 4 2 6 2" xfId="12950"/>
    <cellStyle name="常规 11 2 3 2 7 3" xfId="12951"/>
    <cellStyle name="常规 8 2 5 4 2 6" xfId="12952"/>
    <cellStyle name="常规 6 2 3 2 2 2 3 2" xfId="12953"/>
    <cellStyle name="常规 7 3 2 3 2 4" xfId="12954"/>
    <cellStyle name="常规 8 5" xfId="12955"/>
    <cellStyle name="常规 12 2 7 3 2" xfId="12956"/>
    <cellStyle name="常规 2 2 2 2 2 4 2 3" xfId="12957"/>
    <cellStyle name="常规 6 2 2 5 4 2" xfId="12958"/>
    <cellStyle name="常规 7 8 6" xfId="12959"/>
    <cellStyle name="常规 9 4 2" xfId="12960"/>
    <cellStyle name="常规 10 4 3 7" xfId="12961"/>
    <cellStyle name="常规 2 2 2 9" xfId="12962"/>
    <cellStyle name="常规 11 2 2 6 2" xfId="12963"/>
    <cellStyle name="常规 6 2 5 3 2 6 2" xfId="12964"/>
    <cellStyle name="常规 7 2 4 5 6" xfId="12965"/>
    <cellStyle name="常规 4 2 6 2" xfId="12966"/>
    <cellStyle name="常规 8 2 2 3 2 2 2" xfId="12967"/>
    <cellStyle name="常规 12 3 2 4 2 3" xfId="12968"/>
    <cellStyle name="常规 9 2 2 3 4 2 2" xfId="12969"/>
    <cellStyle name="常规 8 8" xfId="12970"/>
    <cellStyle name="常规 11 7 2" xfId="12971"/>
    <cellStyle name="常规 2 2 2 2 2 10" xfId="12972"/>
    <cellStyle name="常规 2 4 3 2 3 2" xfId="12973"/>
    <cellStyle name="常规 3 6 2 2 4" xfId="12974"/>
    <cellStyle name="常规 7 5 5 3 3 2" xfId="12975"/>
    <cellStyle name="常规 7 2 2 3 2 2 6" xfId="12976"/>
    <cellStyle name="常规 12 3 2 4 2 3 3" xfId="12977"/>
    <cellStyle name="常规 8 2 2 3 2 2 2 3" xfId="12978"/>
    <cellStyle name="常规 10 2 3 4 3 4 2" xfId="12979"/>
    <cellStyle name="常规 11 5 4 2 2 4" xfId="12980"/>
    <cellStyle name="常规 9 2 3 2 2 2 6 2" xfId="12981"/>
    <cellStyle name="常规 2 4 2 2 2 3" xfId="12982"/>
    <cellStyle name="常规 7 2 2 3 2 2 2 3" xfId="12983"/>
    <cellStyle name="常规 7 2 3 5 2 3 3" xfId="12984"/>
    <cellStyle name="常规 6 2 3 5 7" xfId="12985"/>
    <cellStyle name="常规 10 2 4 3 3 3" xfId="12986"/>
    <cellStyle name="常规 8 2 2 2 3 2 6" xfId="12987"/>
    <cellStyle name="常规 12 2 3 3 2" xfId="12988"/>
    <cellStyle name="常规 10 2 2 3 4 6" xfId="12989"/>
    <cellStyle name="常规 6 2 11" xfId="12990"/>
    <cellStyle name="常规 12 2 4 3 4 2" xfId="12991"/>
    <cellStyle name="常规 8 2 2 3 3 2" xfId="12992"/>
    <cellStyle name="常规 6 2 2 5 4 3" xfId="12993"/>
    <cellStyle name="常规 7 2 3 4 5" xfId="12994"/>
    <cellStyle name="常规 5 8 2 4 2" xfId="12995"/>
    <cellStyle name="常规 12 2 2 2 2 2 2 3" xfId="12996"/>
    <cellStyle name="常规 12 3 2 3 4 3" xfId="12997"/>
    <cellStyle name="常规 7 2 2 4 2 2 4" xfId="12998"/>
    <cellStyle name="常规 3 2 2 2 2 5" xfId="12999"/>
    <cellStyle name="常规 7 4 2 3" xfId="13000"/>
    <cellStyle name="常规 10 2 3 7 3" xfId="13001"/>
    <cellStyle name="常规 12 3 3 2 2 2" xfId="13002"/>
    <cellStyle name="常规 11 2 2 2 3 2 2" xfId="13003"/>
    <cellStyle name="常规 7 2 5 5 3 2" xfId="13004"/>
    <cellStyle name="常规 3 2 2 3 2 2 2 4" xfId="13005"/>
    <cellStyle name="常规 6 2 6 3 3" xfId="13006"/>
    <cellStyle name="常规 12 2 3" xfId="13007"/>
    <cellStyle name="常规 7 2 2 3 4 2 5" xfId="13008"/>
    <cellStyle name="常规 7 2 2 3 2 2 2 2" xfId="13009"/>
    <cellStyle name="常规 7 2 6 5" xfId="13010"/>
    <cellStyle name="常规 9 2 5 3 4 2" xfId="13011"/>
    <cellStyle name="常规 2 2 3 9 6" xfId="13012"/>
    <cellStyle name="常规 9 2 3 2 5 3 3" xfId="13013"/>
    <cellStyle name="常规 12 3 5 2 5" xfId="13014"/>
    <cellStyle name="常规 8 2 5 5 5" xfId="13015"/>
    <cellStyle name="常规 9 2 3 5 8" xfId="13016"/>
    <cellStyle name="常规 8 2 5 2 2 2 2" xfId="13017"/>
    <cellStyle name="常规 7 2 3 7" xfId="13018"/>
    <cellStyle name="常规 9 5 4 2 6 2" xfId="13019"/>
    <cellStyle name="常规 6 2 2 3 3 3 4 2" xfId="13020"/>
    <cellStyle name="常规 6 6 3 3 2" xfId="13021"/>
    <cellStyle name="常规 8 2 3 2 7" xfId="13022"/>
    <cellStyle name="常规 6 8 2 2 4" xfId="13023"/>
    <cellStyle name="常规 8 2 5 7 3 2" xfId="13024"/>
    <cellStyle name="常规 6 2 3 6 2 4 2" xfId="13025"/>
    <cellStyle name="常规 9 2 3 4 2 6 2" xfId="13026"/>
    <cellStyle name="常规 7 2 3 4 2 4" xfId="13027"/>
    <cellStyle name="常规 11 3 8 3 2" xfId="13028"/>
    <cellStyle name="常规 6 6 3 3 3" xfId="13029"/>
    <cellStyle name="常规 9 5 4 2 2 2" xfId="13030"/>
    <cellStyle name="常规 3 3 5 5" xfId="13031"/>
    <cellStyle name="常规 8 3 2 4 3 4" xfId="13032"/>
    <cellStyle name="常规 3 2 7 3 3" xfId="13033"/>
    <cellStyle name="常规 10 3 2 3" xfId="13034"/>
    <cellStyle name="常规 6 2 4 4 2 3" xfId="13035"/>
    <cellStyle name="常规 11 2 3 2 2 2 3" xfId="13036"/>
    <cellStyle name="常规 8 2 5 2 2 4" xfId="13037"/>
    <cellStyle name="常规 12 2 2 3 4" xfId="13038"/>
    <cellStyle name="常规 6 11 4 2" xfId="13039"/>
    <cellStyle name="常规 7 2 5 5 2 3" xfId="13040"/>
    <cellStyle name="常规 7 6 4 2" xfId="13041"/>
    <cellStyle name="常规 7 2 6 2 5" xfId="13042"/>
    <cellStyle name="常规 8 2 4 3 3" xfId="13043"/>
    <cellStyle name="常规 7 3 2 3 2 2 4 2" xfId="13044"/>
    <cellStyle name="常规 8 3 4 2" xfId="13045"/>
    <cellStyle name="常规 2 2 5 2 2 3 3 2" xfId="13046"/>
    <cellStyle name="常规 7 2 5 5 3 3 2" xfId="13047"/>
    <cellStyle name="常规 11 2 2 2 3 2 3 2" xfId="13048"/>
    <cellStyle name="常规 11 2 3 7 4" xfId="13049"/>
    <cellStyle name="常规 12 2 3 5 2 2 4 2" xfId="13050"/>
    <cellStyle name="常规 27 2 4 2 2" xfId="13051"/>
    <cellStyle name="常规 2 8 2 3 3" xfId="13052"/>
    <cellStyle name="常规 4 2 3 3 6" xfId="13053"/>
    <cellStyle name="常规 12 2 5 3 4 2" xfId="13054"/>
    <cellStyle name="常规 8 2 2 5 2 2 4 2" xfId="13055"/>
    <cellStyle name="常规 2 2 2 3 2 2 5" xfId="13056"/>
    <cellStyle name="常规 8 2 8 2 4" xfId="13057"/>
    <cellStyle name="常规 8 2 2 2 4 6" xfId="13058"/>
    <cellStyle name="常规 8 5 4 2 2" xfId="13059"/>
    <cellStyle name="常规 13 2 2 3 2 2 2" xfId="13060"/>
    <cellStyle name="常规 6 2 5" xfId="13061"/>
    <cellStyle name="常规 11 2 3 2 4 2 2 3" xfId="13062"/>
    <cellStyle name="常规 7 5 2 2 6 2" xfId="13063"/>
    <cellStyle name="常规 3 5 4 2 3" xfId="13064"/>
    <cellStyle name="常规 6 2 3 6 2 4" xfId="13065"/>
    <cellStyle name="常规 7 2 2 3 3 2 3 3" xfId="13066"/>
    <cellStyle name="常规 10 2 2 2 2 3" xfId="13067"/>
    <cellStyle name="常规 4 2 4 7 3 2" xfId="13068"/>
    <cellStyle name="常规 9 2 3 2 2 2 2 3" xfId="13069"/>
    <cellStyle name="常规 13 2 3 5 2 2 3" xfId="13070"/>
    <cellStyle name="常规 7 2 2 2 4 4 2" xfId="13071"/>
    <cellStyle name="常规 9 3 2 5 2 4 2" xfId="13072"/>
    <cellStyle name="常规 3 6 5 4 2" xfId="13073"/>
    <cellStyle name="常规 6 3 3 4 7" xfId="13074"/>
    <cellStyle name="常规 9 2 2 2 5 5" xfId="13075"/>
    <cellStyle name="常规 9 3 2 3 2 3 3" xfId="13076"/>
    <cellStyle name="常规 8 3 3 2 2 3" xfId="13077"/>
    <cellStyle name="常规 7 2 4 3 2 3 3 2" xfId="13078"/>
    <cellStyle name="常规 9 2 3 4 5" xfId="13079"/>
    <cellStyle name="常规 7 8 2 4 2" xfId="13080"/>
    <cellStyle name="常规 3 9 2 3 3 2" xfId="13081"/>
    <cellStyle name="常规 8 5 3 2 2 2" xfId="13082"/>
    <cellStyle name="常规 11 4 8" xfId="13083"/>
    <cellStyle name="常规 11 2 5 4 4 3 2" xfId="13084"/>
    <cellStyle name="常规 9 5 2 2 2 4 2" xfId="13085"/>
    <cellStyle name="百分比 2 4" xfId="13086"/>
    <cellStyle name="常规 2 2 2 2 7 2 2 3" xfId="13087"/>
    <cellStyle name="常规 10 2 3 2 4 3" xfId="13088"/>
    <cellStyle name="常规 3 5 5 3 3" xfId="13089"/>
    <cellStyle name="常规 7 4 2 2 5" xfId="13090"/>
    <cellStyle name="常规 12 7 7 2" xfId="13091"/>
    <cellStyle name="常规 7 2 2 2 5 5" xfId="13092"/>
    <cellStyle name="常规 9 2 6 5" xfId="13093"/>
    <cellStyle name="常规 9 2 7 3 4 2" xfId="13094"/>
    <cellStyle name="常规 4 6 3 3 2" xfId="13095"/>
    <cellStyle name="常规 8 2 12" xfId="13096"/>
    <cellStyle name="常规 4 5 3 4 2" xfId="13097"/>
    <cellStyle name="常规 11 8 4" xfId="13098"/>
    <cellStyle name="常规 2 2 5 5 3 2" xfId="13099"/>
    <cellStyle name="常规 5 7 4" xfId="13100"/>
    <cellStyle name="常规 11 2 7 2 6 2" xfId="13101"/>
    <cellStyle name="常规 12 3 5 2 6 2" xfId="13102"/>
    <cellStyle name="常规 4 3 4 3 3" xfId="13103"/>
    <cellStyle name="常规 5 2 2 2 3 3 2" xfId="13104"/>
    <cellStyle name="常规 27 3 6 3 2" xfId="13105"/>
    <cellStyle name="常规 9 3 2 4 2 3" xfId="13106"/>
    <cellStyle name="常规 10 3 2 3 2 2 3" xfId="13107"/>
    <cellStyle name="常规 6 6 2 2 2 2" xfId="13108"/>
    <cellStyle name="常规 6 5 3 2" xfId="13109"/>
    <cellStyle name="常规 7 2 2 3 3 2 3 2" xfId="13110"/>
    <cellStyle name="常规 9 5 2 2 6" xfId="13111"/>
    <cellStyle name="常规 6 4 3 3" xfId="13112"/>
    <cellStyle name="常规 8 2 7" xfId="13113"/>
    <cellStyle name="常规 6 2 2 2 5 6 2" xfId="13114"/>
    <cellStyle name="常规 27 6 2 2 3" xfId="13115"/>
    <cellStyle name="常规 7 3 2 4 4 2" xfId="13116"/>
    <cellStyle name="常规 8 2 2 2 3 3" xfId="13117"/>
    <cellStyle name="常规 59 3 3" xfId="13118"/>
    <cellStyle name="常规 10 2 3 2 5 3 3" xfId="13119"/>
    <cellStyle name="常规 7 2 3 4 2 3 2" xfId="13120"/>
    <cellStyle name="常规 7 2 2 2 2 2 3 3" xfId="13121"/>
    <cellStyle name="常规 5 5 4 2 2" xfId="13122"/>
    <cellStyle name="常规 4 3 2 3 4" xfId="13123"/>
    <cellStyle name="常规 9 2 3 8" xfId="13124"/>
    <cellStyle name="常规 13 2 5 4 3" xfId="13125"/>
    <cellStyle name="常规 12 2 5 3 2 3" xfId="13126"/>
    <cellStyle name="常规 3 2 3 8" xfId="13127"/>
    <cellStyle name="常规 6 9 2 2 4" xfId="13128"/>
    <cellStyle name="常规 8 2 2 2 5 2 4 2" xfId="13129"/>
    <cellStyle name="常规 4 2 6 2 2 3" xfId="13130"/>
    <cellStyle name="百分比 3 3 7" xfId="13131"/>
    <cellStyle name="常规 10 3 2 2 2 3 2" xfId="13132"/>
    <cellStyle name="常规 7 2 2 2 7 3" xfId="13133"/>
    <cellStyle name="百分比 3 6 3" xfId="13134"/>
    <cellStyle name="常规 12 3 6 2 3" xfId="13135"/>
    <cellStyle name="常规 11 2 2 5 3 3" xfId="13136"/>
    <cellStyle name="常规 7 2 3 2 4 5" xfId="13137"/>
    <cellStyle name="常规 5 2 3 4 2 4" xfId="13138"/>
    <cellStyle name="常规 7 3 2 5 3" xfId="13139"/>
    <cellStyle name="常规 6 6 2 6" xfId="13140"/>
    <cellStyle name="常规 4 3 5 3 3" xfId="13141"/>
    <cellStyle name="常规 6 3 5 2 2 3" xfId="13142"/>
    <cellStyle name="常规 11 2 2 3 4 2 2 4" xfId="13143"/>
    <cellStyle name="常规 11 2 3 2 3 2 6 2" xfId="13144"/>
    <cellStyle name="常规 4 3 2 2 2" xfId="13145"/>
    <cellStyle name="常规 9 3 2 3 2 6 2" xfId="13146"/>
    <cellStyle name="常规 11 5 3 2 4" xfId="13147"/>
    <cellStyle name="常规 7 2 2 4 7" xfId="13148"/>
    <cellStyle name="常规 8 2 2 3 5 3 3 2" xfId="13149"/>
    <cellStyle name="常规 7 9 4" xfId="13150"/>
    <cellStyle name="常规 13 4 5 6 2" xfId="13151"/>
    <cellStyle name="常规 2 6 2 2 6" xfId="13152"/>
    <cellStyle name="常规 2 2 2 6 3 3" xfId="13153"/>
    <cellStyle name="常规 2 10 3" xfId="13154"/>
    <cellStyle name="常规 7 2 2 3 4 3 2" xfId="13155"/>
    <cellStyle name="常规 6 4 2 2 3 3 2" xfId="13156"/>
    <cellStyle name="常规 7 2 3 3 3" xfId="13157"/>
    <cellStyle name="常规 8 2 2 2 5 2 2" xfId="13158"/>
    <cellStyle name="常规 9 4 5 6 2" xfId="13159"/>
    <cellStyle name="常规 12 3 2 2 2 5" xfId="13160"/>
    <cellStyle name="常规 48 2 3" xfId="13161"/>
    <cellStyle name="常规 53 2 3" xfId="13162"/>
    <cellStyle name="常规 6 3 2 3 3" xfId="13163"/>
    <cellStyle name="常规 9 2 7 2 6 2" xfId="13164"/>
    <cellStyle name="常规 13 4 4 4" xfId="13165"/>
    <cellStyle name="常规 2 2 2 2 5 4 3" xfId="13166"/>
    <cellStyle name="常规 4 2 2 2 3 4 3 2" xfId="13167"/>
    <cellStyle name="常规 9 2 2 6 3" xfId="13168"/>
    <cellStyle name="常规 2 5 3 2 2" xfId="13169"/>
    <cellStyle name="常规 11 7 4 3" xfId="13170"/>
    <cellStyle name="常规 9 2 3 2 2 2" xfId="13171"/>
    <cellStyle name="常规 8 2 5 3 6" xfId="13172"/>
    <cellStyle name="常规 13 4 2 2 3 3 2" xfId="13173"/>
    <cellStyle name="常规 12 7 2 2 4 2" xfId="13174"/>
    <cellStyle name="常规 4 2 2 4 2 2" xfId="13175"/>
    <cellStyle name="常规 12 2 2 3 4 4" xfId="13176"/>
    <cellStyle name="常规 6 5 4 4 3" xfId="13177"/>
    <cellStyle name="常规 8 2 8 6" xfId="13178"/>
    <cellStyle name="常规 6 6 8" xfId="13179"/>
    <cellStyle name="常规 5 2 2 3 2 3 4 2" xfId="13180"/>
    <cellStyle name="常规 9 2 7 4" xfId="13181"/>
    <cellStyle name="常规 6 3 3 2 2" xfId="13182"/>
    <cellStyle name="常规 13 5 4 2 4" xfId="13183"/>
    <cellStyle name="常规 6 2 2 5 2 5" xfId="13184"/>
    <cellStyle name="常规 55 4 3 2" xfId="13185"/>
    <cellStyle name="常规 9 3 4 2 5" xfId="13186"/>
    <cellStyle name="百分比 2 3 3 2 6 2" xfId="13187"/>
    <cellStyle name="常规 13 5 2 2 3 2" xfId="13188"/>
    <cellStyle name="常规 13 7 2 2 3" xfId="13189"/>
    <cellStyle name="常规 7 3 2 4 4 3" xfId="13190"/>
    <cellStyle name="常规 8 2 3 3 3 3" xfId="13191"/>
    <cellStyle name="常规 2 2 2 2 7 4" xfId="13192"/>
    <cellStyle name="常规 6 10 3 3 2" xfId="13193"/>
    <cellStyle name="常规 10 2 2 3 2 2 2" xfId="13194"/>
    <cellStyle name="常规 5 2 3 2 2 2 3 3 2" xfId="13195"/>
    <cellStyle name="常规 3 6 2 2 3 3" xfId="13196"/>
    <cellStyle name="常规 7 2 5 4 2 3 3" xfId="13197"/>
    <cellStyle name="常规 5 5 2 2 3 2" xfId="13198"/>
    <cellStyle name="常规 13 2 3 7 2" xfId="13199"/>
    <cellStyle name="常规 9 9 4" xfId="13200"/>
    <cellStyle name="常规 8 3 5 2 5" xfId="13201"/>
    <cellStyle name="常规 7 5 3 6" xfId="13202"/>
    <cellStyle name="常规 5 2 4 3 3 4" xfId="13203"/>
    <cellStyle name="常规 9 3 12 2" xfId="13204"/>
    <cellStyle name="常规 9 2 5 2 9 2" xfId="13205"/>
    <cellStyle name="常规 10 3 2 3 3 3" xfId="13206"/>
    <cellStyle name="常规 8 8 3 3 2" xfId="13207"/>
    <cellStyle name="常规 7 2 3 2 4 2 2" xfId="13208"/>
    <cellStyle name="常规 7 2 4 3" xfId="13209"/>
    <cellStyle name="常规 11 5 4 6" xfId="13210"/>
    <cellStyle name="常规 8 2 3 2 6 4" xfId="13211"/>
    <cellStyle name="常规 7 2 3 2 2 3 3" xfId="13212"/>
    <cellStyle name="常规 12 3 2 2 3 4" xfId="13213"/>
    <cellStyle name="常规 7 2 7 3 3" xfId="13214"/>
    <cellStyle name="常规 9 2 3 5" xfId="13215"/>
    <cellStyle name="常规 8 2 2 3 2 4 3 2" xfId="13216"/>
    <cellStyle name="常规 8 2 3 2 2 2 2 3" xfId="13217"/>
    <cellStyle name="常规 4 2 9 4" xfId="13218"/>
    <cellStyle name="常规 4 2 3 2 2 3 3" xfId="13219"/>
    <cellStyle name="常规 10 2 5 7" xfId="13220"/>
    <cellStyle name="常规 12 2 7 2 3 2" xfId="13221"/>
    <cellStyle name="常规 7 6 2" xfId="13222"/>
    <cellStyle name="常规 12 2 2 3 4 3 3" xfId="13223"/>
    <cellStyle name="常规 7 2 2 3 3 3 2" xfId="13224"/>
    <cellStyle name="常规 2 2 3 2 3 2 5" xfId="13225"/>
    <cellStyle name="常规 6 2 2 5 2 3 2" xfId="13226"/>
    <cellStyle name="百分比 2 2 2 2 2 4" xfId="13227"/>
    <cellStyle name="常规 7 2 3 4 2 3 3 2" xfId="13228"/>
    <cellStyle name="常规 10 2 8 2 2" xfId="13229"/>
    <cellStyle name="常规 5 5 3 2 3" xfId="13230"/>
    <cellStyle name="常规 12 2 2 4 3 2" xfId="13231"/>
    <cellStyle name="常规 3 2 7 2 6" xfId="13232"/>
    <cellStyle name="常规 13 2 3 6 6" xfId="13233"/>
    <cellStyle name="常规 13 3 4 2 3 3 2" xfId="13234"/>
    <cellStyle name="常规 7 2 3 2 5 3 3" xfId="13235"/>
    <cellStyle name="常规 9 2 2 3 5" xfId="13236"/>
    <cellStyle name="常规 2 2 4 4 2 3 3" xfId="13237"/>
    <cellStyle name="常规 13 2 5 4 4" xfId="13238"/>
    <cellStyle name="常规 9 2 3 9" xfId="13239"/>
    <cellStyle name="常规 10 2 3 3 3 4 2" xfId="13240"/>
    <cellStyle name="常规 11 5 3 2 2 4" xfId="13241"/>
    <cellStyle name="常规 6 5" xfId="13242"/>
    <cellStyle name="常规 9 3 4 2 6" xfId="13243"/>
    <cellStyle name="常规 5 2 3 5" xfId="13244"/>
    <cellStyle name="常规 12 2 3 6 3 2" xfId="13245"/>
    <cellStyle name="常规 7 2 3 3" xfId="13246"/>
    <cellStyle name="常规 9 3 2 3" xfId="13247"/>
    <cellStyle name="常规 55 7 2" xfId="13248"/>
    <cellStyle name="常规 8 2 2 3 8" xfId="13249"/>
    <cellStyle name="常规 4 11 3 3" xfId="13250"/>
    <cellStyle name="常规 3 4 4 3 3" xfId="13251"/>
    <cellStyle name="百分比 2 6 2 3" xfId="13252"/>
    <cellStyle name="常规 12 2 6 2 6 2" xfId="13253"/>
    <cellStyle name="常规 6 6 2 2 2" xfId="13254"/>
    <cellStyle name="常规 2 2 2 2 5 2 6 2" xfId="13255"/>
    <cellStyle name="常规 6 2 2 2 4 3 4" xfId="13256"/>
    <cellStyle name="常规 6 2 2 3 4 3 3" xfId="13257"/>
    <cellStyle name="常规 5 2 9" xfId="13258"/>
    <cellStyle name="常规 6 2 2 2 3 7 2" xfId="13259"/>
    <cellStyle name="常规 9 2 3 2 4 3 4 2" xfId="13260"/>
    <cellStyle name="常规 4 3 2 3 2 6" xfId="13261"/>
    <cellStyle name="常规 55 2 2 2" xfId="13262"/>
    <cellStyle name="常规 5 3 2" xfId="13263"/>
    <cellStyle name="常规 3 2 2 3 2 2 3 2" xfId="13264"/>
    <cellStyle name="常规 27 11" xfId="13265"/>
    <cellStyle name="常规 8 2 6 2" xfId="13266"/>
    <cellStyle name="常规 6 2 3 2 3 4" xfId="13267"/>
    <cellStyle name="常规 10 6 4 3 2" xfId="13268"/>
    <cellStyle name="常规 10 2 2 5 2 2" xfId="13269"/>
    <cellStyle name="常规 10 3 3 4" xfId="13270"/>
    <cellStyle name="常规 6 2 4 4 3 4" xfId="13271"/>
    <cellStyle name="常规 2 2 2 2 6 2 6" xfId="13272"/>
    <cellStyle name="常规 2 2 2 2 2 4 2 2 4" xfId="13273"/>
    <cellStyle name="常规 6 3 3 2 4" xfId="13274"/>
    <cellStyle name="常规 9 2 7 6" xfId="13275"/>
    <cellStyle name="常规 9 2 2 2 3 2" xfId="13276"/>
    <cellStyle name="常规 3 3 2 3 4 3 2" xfId="13277"/>
    <cellStyle name="常规 10 3 2 4 6" xfId="13278"/>
    <cellStyle name="常规 6 3 2 3 3 4 2" xfId="13279"/>
    <cellStyle name="常规 7 2 3 2 3 2 4" xfId="13280"/>
    <cellStyle name="常规 7 5 4 2 6 2" xfId="13281"/>
    <cellStyle name="常规 4 2 2 2 3 4 2" xfId="13282"/>
    <cellStyle name="常规 11 4 3 2 2 2" xfId="13283"/>
    <cellStyle name="常规 4 5 5 6" xfId="13284"/>
    <cellStyle name="常规 6 2 2 3 7" xfId="13285"/>
    <cellStyle name="常规 11 2 2 3 4 2 6" xfId="13286"/>
    <cellStyle name="常规 7 5 3 2 2 4 2" xfId="13287"/>
    <cellStyle name="常规 6 6 3 7 2" xfId="13288"/>
    <cellStyle name="常规 7 3 2 6 4 2" xfId="13289"/>
    <cellStyle name="常规 9 2 3 3 2 3 3 2" xfId="13290"/>
    <cellStyle name="百分比 2 2 6 2" xfId="13291"/>
    <cellStyle name="常规 9 2 3 2 3 2 3 2" xfId="13292"/>
    <cellStyle name="常规 9 4 3 2 2 4 2" xfId="13293"/>
    <cellStyle name="常规 6 5 2 2 2 4 2" xfId="13294"/>
    <cellStyle name="常规 9 3 3 3 3" xfId="13295"/>
    <cellStyle name="常规 13 4 4 2 3 2" xfId="13296"/>
    <cellStyle name="常规 10 5 3 2 3" xfId="13297"/>
    <cellStyle name="常规 6 5 5 2" xfId="13298"/>
    <cellStyle name="常规 4 2 4 2 3 4" xfId="13299"/>
    <cellStyle name="常规 4 2 3 2 2 2 3 2" xfId="13300"/>
    <cellStyle name="常规 13 3 4 2" xfId="13301"/>
    <cellStyle name="常规 6 2 5 4 2 3 3" xfId="13302"/>
    <cellStyle name="常规 24 3" xfId="13303"/>
    <cellStyle name="常规 19 3" xfId="13304"/>
    <cellStyle name="常规 11 3 2 3 3" xfId="13305"/>
    <cellStyle name="常规 9 3 8 3 2" xfId="13306"/>
    <cellStyle name="常规 12 2 2 5 7 2" xfId="13307"/>
    <cellStyle name="常规 7 8 4" xfId="13308"/>
    <cellStyle name="百分比 2 4 2" xfId="13309"/>
    <cellStyle name="常规 9 2 2 2 3 4 2" xfId="13310"/>
    <cellStyle name="常规 39" xfId="13311"/>
    <cellStyle name="常规 44" xfId="13312"/>
    <cellStyle name="常规 13 2 9 3" xfId="13313"/>
    <cellStyle name="常规 11 11" xfId="13314"/>
    <cellStyle name="常规 6 2 2 2 2 2 4" xfId="13315"/>
    <cellStyle name="常规 5 2 4 7" xfId="13316"/>
    <cellStyle name="常规 9 2 3 3 2 4" xfId="13317"/>
    <cellStyle name="常规 10 2 2 5 2 2 2" xfId="13318"/>
    <cellStyle name="常规 6 2 3 2 3 4 2" xfId="13319"/>
    <cellStyle name="常规 10 2 2 2 4 2 5" xfId="13320"/>
    <cellStyle name="常规 3 2 3 2 2 7 2" xfId="13321"/>
    <cellStyle name="常规 5 2 5 2 2 3 2" xfId="13322"/>
    <cellStyle name="常规 7 3 3 3 3" xfId="13323"/>
    <cellStyle name="常规 3 5 4 4" xfId="13324"/>
    <cellStyle name="常规 9 2 2 2 2 3 4 2" xfId="13325"/>
    <cellStyle name="常规 13 4 4 4 3" xfId="13326"/>
    <cellStyle name="常规 6 2 2 2 4 2 2 2" xfId="13327"/>
    <cellStyle name="常规 7 2 2 2 4 2 3" xfId="13328"/>
    <cellStyle name="常规 7 2 2 2 3 2 6 2" xfId="13329"/>
    <cellStyle name="常规 10 2 2 2 5 2" xfId="13330"/>
    <cellStyle name="常规 8 3 2 5 3 3 2" xfId="13331"/>
    <cellStyle name="常规 10 2 5 2" xfId="13332"/>
    <cellStyle name="常规 4 2 2 3 5 6" xfId="13333"/>
    <cellStyle name="常规 8 2 2 3 6 4 2" xfId="13334"/>
    <cellStyle name="常规 13 3 2 6" xfId="13335"/>
    <cellStyle name="常规 2 2 2 2 4 2 5" xfId="13336"/>
    <cellStyle name="常规 8 2 3 8 3" xfId="13337"/>
    <cellStyle name="常规 8 3 4 2 6 2" xfId="13338"/>
    <cellStyle name="常规 7 2 3 2 3 6" xfId="13339"/>
    <cellStyle name="常规 9 2 5 2 3 2" xfId="13340"/>
    <cellStyle name="常规 6 6 3 2 4" xfId="13341"/>
    <cellStyle name="常规 3 2 6 4 3" xfId="13342"/>
    <cellStyle name="常规 4 2 3 6 3 3" xfId="13343"/>
    <cellStyle name="常规 6 9 2" xfId="13344"/>
    <cellStyle name="常规 8 2 6 2 3 3 2" xfId="13345"/>
    <cellStyle name="常规 10 2 4 3 2 2" xfId="13346"/>
    <cellStyle name="百分比 2 2 5 2 3" xfId="13347"/>
    <cellStyle name="常规 2 2 2 6 2 3" xfId="13348"/>
    <cellStyle name="常规 13 2 2 2 5 3 3" xfId="13349"/>
    <cellStyle name="百分比 3 2 2 2" xfId="13350"/>
    <cellStyle name="常规 3 2 3 2 3 3 2" xfId="13351"/>
    <cellStyle name="常规 13 2 8 6 2" xfId="13352"/>
    <cellStyle name="常规 6 2 3 6 3 3 2" xfId="13353"/>
    <cellStyle name="常规 7 3 10" xfId="13354"/>
    <cellStyle name="常规 11 2 10 2" xfId="13355"/>
    <cellStyle name="常规 6 2 3 2 3 2 2 3" xfId="13356"/>
    <cellStyle name="常规 8 2 3 2 3 3" xfId="13357"/>
    <cellStyle name="常规 7 2 2 5" xfId="13358"/>
    <cellStyle name="常规 5 2 2 7" xfId="13359"/>
    <cellStyle name="常规 12 2 3 6 2 4" xfId="13360"/>
    <cellStyle name="常规 4 2 3 2 4 4" xfId="13361"/>
    <cellStyle name="常规 2 5 2 2 6" xfId="13362"/>
    <cellStyle name="常规 6 3 2 3 2 2 4 2" xfId="13363"/>
    <cellStyle name="常规 3 2 2 8 2" xfId="13364"/>
    <cellStyle name="常规 8 2 6 2 3 2" xfId="13365"/>
    <cellStyle name="常规 10 2 2 2 4 3 4" xfId="13366"/>
    <cellStyle name="常规 7 3 3 4 2" xfId="13367"/>
    <cellStyle name="常规 9 2 5 3 2 2 3" xfId="13368"/>
    <cellStyle name="常规 12 2 2 4 2 2 3" xfId="13369"/>
    <cellStyle name="常规 5 4 3 2 6 2" xfId="13370"/>
    <cellStyle name="常规 9 2 8" xfId="13371"/>
    <cellStyle name="常规 2 6 3 3 4" xfId="13372"/>
    <cellStyle name="常规 2 2 3 2 2 2 2 3" xfId="13373"/>
    <cellStyle name="常规 2 2 2 3 2 4 3 2" xfId="13374"/>
    <cellStyle name="常规 6 2 2 5 3 3" xfId="13375"/>
    <cellStyle name="常规 2 2 2 2 2 4 7 2" xfId="13376"/>
    <cellStyle name="常规 9 2 4 4 2 3 3" xfId="13377"/>
    <cellStyle name="常规 4 3 2 5 3 3" xfId="13378"/>
    <cellStyle name="常规 10 2 2 2 4 2 3" xfId="13379"/>
    <cellStyle name="常规 6 2 3 5 4 3" xfId="13380"/>
    <cellStyle name="常规 8 2 2 2 3 2 2 2" xfId="13381"/>
    <cellStyle name="常规 2 2 3 5 7" xfId="13382"/>
    <cellStyle name="常规 8 3 3 2 3" xfId="13383"/>
    <cellStyle name="常规 7 2 4 7 3 2" xfId="13384"/>
    <cellStyle name="常规 10 8 2 6 2" xfId="13385"/>
    <cellStyle name="常规 12 2 3 6 5" xfId="13386"/>
    <cellStyle name="常规 7 3 4 2 2 4 2" xfId="13387"/>
    <cellStyle name="常规 7 4 4 2 3 3" xfId="13388"/>
    <cellStyle name="常规 27 3 3 2" xfId="13389"/>
    <cellStyle name="常规 7 2 5 4 3 2" xfId="13390"/>
    <cellStyle name="常规 8 2 2 2 4 2 2 4" xfId="13391"/>
    <cellStyle name="常规 2 2 2 2 2 4 2 3 3" xfId="13392"/>
    <cellStyle name="常规 13 5 3 6" xfId="13393"/>
    <cellStyle name="常规 9 2 10 3" xfId="13394"/>
    <cellStyle name="常规 4 2 3 2 2 2 3 3 2" xfId="13395"/>
    <cellStyle name="常规 5 5 3 6" xfId="13396"/>
    <cellStyle name="常规 5 2 2 3 3 4" xfId="13397"/>
    <cellStyle name="常规 6 7 7" xfId="13398"/>
    <cellStyle name="百分比 2 3 4 4 3 2" xfId="13399"/>
    <cellStyle name="常规 7 2 3 3 2 2 3" xfId="13400"/>
    <cellStyle name="常规 5 3 2 4 4 2" xfId="13401"/>
    <cellStyle name="常规 9 9 2 2 4 2" xfId="13402"/>
    <cellStyle name="常规 13 8 2 2" xfId="13403"/>
    <cellStyle name="常规 5 5 7 3" xfId="13404"/>
    <cellStyle name="常规 7 2 3 3 5" xfId="13405"/>
    <cellStyle name="常规 10 3 2 2 2 3" xfId="13406"/>
    <cellStyle name="常规 8 2 2 2 5 2 4" xfId="13407"/>
    <cellStyle name="常规 7 2 4 8" xfId="13408"/>
    <cellStyle name="常规 9 2 5 3 2 5" xfId="13409"/>
    <cellStyle name="常规 2 2 2 3 3 2 2 4" xfId="13410"/>
    <cellStyle name="常规 10 5 2 2 2 3" xfId="13411"/>
    <cellStyle name="常规 13 2 4 5 6 2" xfId="13412"/>
    <cellStyle name="常规 6 10 6" xfId="13413"/>
    <cellStyle name="常规 11 2 4 3 4 2" xfId="13414"/>
    <cellStyle name="常规 12 5 4 3 2" xfId="13415"/>
    <cellStyle name="常规 8 2 2 4 6" xfId="13416"/>
    <cellStyle name="常规 6 3 4 4 3 2" xfId="13417"/>
    <cellStyle name="常规 55 3 3 2" xfId="13418"/>
    <cellStyle name="常规 7 7 3" xfId="13419"/>
    <cellStyle name="常规 41 3 2 3" xfId="13420"/>
    <cellStyle name="常规 12 2 3 2 4 4 3 2" xfId="13421"/>
    <cellStyle name="常规 46 2 2" xfId="13422"/>
    <cellStyle name="常规 51 2 2" xfId="13423"/>
    <cellStyle name="常规 7 3 5 2 6" xfId="13424"/>
    <cellStyle name="常规 7 3 2 4 2 6 2" xfId="13425"/>
    <cellStyle name="常规 9 3 2 4 3 4" xfId="13426"/>
    <cellStyle name="常规 9 5 10" xfId="13427"/>
    <cellStyle name="常规 10 6 4 6 2" xfId="13428"/>
    <cellStyle name="常规 6 2 3 2 6 4" xfId="13429"/>
    <cellStyle name="常规 3 4 2 4 3 2" xfId="13430"/>
    <cellStyle name="常规 9 9 8" xfId="13431"/>
    <cellStyle name="常规 7 2 5 4 3 3" xfId="13432"/>
    <cellStyle name="常规 11 2 2 2 2 2 3" xfId="13433"/>
    <cellStyle name="常规 8 2 2 3 9" xfId="13434"/>
    <cellStyle name="常规 7 6 6" xfId="13435"/>
    <cellStyle name="常规 11 3 2 5 2" xfId="13436"/>
    <cellStyle name="常规 31 2" xfId="13437"/>
    <cellStyle name="常规 26 2" xfId="13438"/>
    <cellStyle name="常规 9 3 2 4 2 2 4" xfId="13439"/>
    <cellStyle name="常规 4 2 2 2 4 2 2 4" xfId="13440"/>
    <cellStyle name="常规 6 2 2 3 5 5" xfId="13441"/>
    <cellStyle name="常规 12 2 8 2 4 2" xfId="13442"/>
    <cellStyle name="常规 2 2 2 3 3 7 2" xfId="13443"/>
    <cellStyle name="常规 4 2 4 2 6" xfId="13444"/>
    <cellStyle name="常规 9 5 2 4 3" xfId="13445"/>
    <cellStyle name="常规 9 2 2 3 4 3 4 2" xfId="13446"/>
    <cellStyle name="常规 6 2 2 2 3 2 6" xfId="13447"/>
    <cellStyle name="常规 6 2 2 5 2 2" xfId="13448"/>
    <cellStyle name="常规 5 8 6 2" xfId="13449"/>
    <cellStyle name="常规 9 2 4 2 2 6" xfId="13450"/>
    <cellStyle name="常规 13 2 2 3 3 2 3" xfId="13451"/>
    <cellStyle name="常规 40 8 3" xfId="13452"/>
    <cellStyle name="常规 8 5 5 2 3" xfId="13453"/>
    <cellStyle name="常规 6 2 2 3 3 4 3 2" xfId="13454"/>
    <cellStyle name="常规 10 2 5 4 3 2" xfId="13455"/>
    <cellStyle name="常规 2 2 2 5 2 3 3" xfId="13456"/>
    <cellStyle name="常规 13 2 4 2" xfId="13457"/>
    <cellStyle name="常规 6 2 7 3 4 2" xfId="13458"/>
    <cellStyle name="常规 6 2 3 3 3 4 2" xfId="13459"/>
    <cellStyle name="常规 11 2 2 3 4 2 3" xfId="13460"/>
    <cellStyle name="常规 5 2 3 4 2 6" xfId="13461"/>
    <cellStyle name="常规 7 3 2 5 5" xfId="13462"/>
    <cellStyle name="常规 7 2 5 4 2 2" xfId="13463"/>
    <cellStyle name="常规 6 3 5 4 3" xfId="13464"/>
    <cellStyle name="常规 56 3 3" xfId="13465"/>
    <cellStyle name="常规 9 2 4 2 8 2" xfId="13466"/>
    <cellStyle name="常规 9 2 3 2 4 2 6" xfId="13467"/>
    <cellStyle name="常规 9 2 3 2 4 4 3 2" xfId="13468"/>
    <cellStyle name="常规 7 2 4 4 5" xfId="13469"/>
    <cellStyle name="常规 9 2 5 4 5" xfId="13470"/>
    <cellStyle name="常规 8 2 7 2 2 3" xfId="13471"/>
    <cellStyle name="常规 6 9 2 6" xfId="13472"/>
    <cellStyle name="常规 12 2 4 3 6" xfId="13473"/>
    <cellStyle name="常规 9 5 6 2" xfId="13474"/>
    <cellStyle name="常规 13 2 3 3 4 2" xfId="13475"/>
    <cellStyle name="百分比 4 2 4 3" xfId="13476"/>
    <cellStyle name="常规 13 2 4 2 3 4 2" xfId="13477"/>
    <cellStyle name="常规 2 4 2 4 3 2" xfId="13478"/>
    <cellStyle name="常规 9 2 9 3" xfId="13479"/>
    <cellStyle name="常规 3 3 2 2 2 3" xfId="13480"/>
    <cellStyle name="常规 8 2 3 3 3 2" xfId="13481"/>
    <cellStyle name="百分比 4 3 4 3 2" xfId="13482"/>
    <cellStyle name="常规 7 3 6" xfId="13483"/>
    <cellStyle name="常规 6 3 3 4 2 5" xfId="13484"/>
    <cellStyle name="常规 6 3 4 2" xfId="13485"/>
    <cellStyle name="常规 4 4 4 2 3" xfId="13486"/>
    <cellStyle name="常规 6 2 2 2 2 2 3 3 2" xfId="13487"/>
    <cellStyle name="常规 11 10 3 2" xfId="13488"/>
    <cellStyle name="常规 9 11 2 3" xfId="13489"/>
    <cellStyle name="常规 7 2 4 3 2 4" xfId="13490"/>
    <cellStyle name="常规 11 4 7 3 2" xfId="13491"/>
    <cellStyle name="常规 9 4 2 3 2" xfId="13492"/>
    <cellStyle name="常规 27 3 3 6" xfId="13493"/>
    <cellStyle name="常规 7 2 5 4 2 2 4 2" xfId="13494"/>
    <cellStyle name="常规 9 2 5 3 3 4 2" xfId="13495"/>
    <cellStyle name="常规 10 3 2 5" xfId="13496"/>
    <cellStyle name="常规 6 2 4 4 2 5" xfId="13497"/>
    <cellStyle name="常规 7 2 5 4 2 2 3" xfId="13498"/>
    <cellStyle name="常规 11 3 3 2" xfId="13499"/>
    <cellStyle name="常规 6 2 5 4 3 2" xfId="13500"/>
    <cellStyle name="常规 6 2 5 2 2 2 3" xfId="13501"/>
    <cellStyle name="常规 12 2 3 2 4 3" xfId="13502"/>
    <cellStyle name="常规 5 7 3 4 2" xfId="13503"/>
    <cellStyle name="常规 5 9 4" xfId="13504"/>
    <cellStyle name="常规 6 2 2 2 5 4" xfId="13505"/>
    <cellStyle name="常规 6 2 2 3 4 2 2 2" xfId="13506"/>
    <cellStyle name="常规 7 2 3 2 4 2 3" xfId="13507"/>
    <cellStyle name="常规 8 2 2 3 2 3" xfId="13508"/>
    <cellStyle name="常规 7 3 2 5 3 2" xfId="13509"/>
    <cellStyle name="常规 11 4 4 2 2 2" xfId="13510"/>
    <cellStyle name="百分比 2 2 4 2 2" xfId="13511"/>
    <cellStyle name="常规 2 2 2 3 2 2 2" xfId="13512"/>
    <cellStyle name="常规 10 2 2 2 4 4 2" xfId="13513"/>
    <cellStyle name="常规 7 2 2 2 3 2 3 3 2" xfId="13514"/>
    <cellStyle name="常规 12 2 2 2 2 2 6" xfId="13515"/>
    <cellStyle name="常规 7 3 3 2 3 3" xfId="13516"/>
    <cellStyle name="常规 7 2 3 2 5 2 3" xfId="13517"/>
    <cellStyle name="常规 6 2 5 6" xfId="13518"/>
    <cellStyle name="常规 11 5" xfId="13519"/>
    <cellStyle name="常规 5 3 3 2 2 3" xfId="13520"/>
    <cellStyle name="常规 8 2 3 3 2 2 4 2" xfId="13521"/>
    <cellStyle name="常规 3 6 2 3 4" xfId="13522"/>
    <cellStyle name="常规 8 2 3 2 3" xfId="13523"/>
    <cellStyle name="常规 4 2 5 3 2 3" xfId="13524"/>
    <cellStyle name="常规 6 2 3 4 2" xfId="13525"/>
    <cellStyle name="常规 8 2 9 4" xfId="13526"/>
    <cellStyle name="常规 4 2 2 4 4" xfId="13527"/>
    <cellStyle name="常规 5 3 3 7" xfId="13528"/>
    <cellStyle name="常规 3 6 3 4 3 2" xfId="13529"/>
    <cellStyle name="常规 7 4 5" xfId="13530"/>
    <cellStyle name="常规 6 2 2 3 2 6" xfId="13531"/>
    <cellStyle name="常规 8 2 4 3 2 2" xfId="13532"/>
    <cellStyle name="常规 5 5 4" xfId="13533"/>
    <cellStyle name="常规 11 3 3 2 3 2" xfId="13534"/>
    <cellStyle name="百分比 2 2 4 2 5" xfId="13535"/>
    <cellStyle name="常规 13 4 3 2 2" xfId="13536"/>
    <cellStyle name="常规 10 4 3 3" xfId="13537"/>
    <cellStyle name="常规 6 2 4 5 3 3" xfId="13538"/>
    <cellStyle name="常规 6 2 6 4" xfId="13539"/>
    <cellStyle name="常规 12 3" xfId="13540"/>
    <cellStyle name="常规 6 2 2 3 4 3" xfId="13541"/>
    <cellStyle name="常规 11 3 3 2 2 4" xfId="13542"/>
    <cellStyle name="常规 3 3 6 2 4 2" xfId="13543"/>
    <cellStyle name="常规 6 6 2 4" xfId="13544"/>
    <cellStyle name="常规 5 2 3 4 2 2" xfId="13545"/>
    <cellStyle name="常规 9 2 2 3 4 2 3 3 2" xfId="13546"/>
    <cellStyle name="常规 2 2 3 2 2 4 3" xfId="13547"/>
    <cellStyle name="常规 12 2 2 2 3 2 6 2" xfId="13548"/>
    <cellStyle name="常规 9 2 5 3 4 3" xfId="13549"/>
    <cellStyle name="常规 7 2 6 6" xfId="13550"/>
    <cellStyle name="常规 9 2 5 2 8 2" xfId="13551"/>
    <cellStyle name="常规 9 2 3 5 2 6 2" xfId="13552"/>
    <cellStyle name="常规 8 5 4 2 3 3 2" xfId="13553"/>
    <cellStyle name="常规 13 2 2 3 2 2 3 3 2" xfId="13554"/>
    <cellStyle name="常规 3 5 4 4 3" xfId="13555"/>
    <cellStyle name="常规 44 4 2" xfId="13556"/>
    <cellStyle name="常规 4 2 3 2 5 3 2" xfId="13557"/>
    <cellStyle name="常规 2 2 2 3 3 2 2 2" xfId="13558"/>
    <cellStyle name="百分比 3 3 2 4" xfId="13559"/>
    <cellStyle name="常规 2 10 2 2 3" xfId="13560"/>
    <cellStyle name="常规 4 2 2 6 3 3 2" xfId="13561"/>
    <cellStyle name="常规 8 2 4 2 5" xfId="13562"/>
    <cellStyle name="常规 11 2 3 3 2 2 3" xfId="13563"/>
    <cellStyle name="常规 10 4 4 7" xfId="13564"/>
    <cellStyle name="常规 10 2 2 2 4 2 3 3" xfId="13565"/>
    <cellStyle name="常规 9 2 3 6 3 2" xfId="13566"/>
    <cellStyle name="常规 2 5 4 2 2 2" xfId="13567"/>
    <cellStyle name="常规 8 3 2 4 3" xfId="13568"/>
    <cellStyle name="常规 8 2 5 3 2 3 3 2" xfId="13569"/>
    <cellStyle name="常规 8 2 3 4 2 6 2" xfId="13570"/>
    <cellStyle name="常规 9 5 3 2 3 3 2" xfId="13571"/>
    <cellStyle name="常规 3 2 2 5 2 3 3" xfId="13572"/>
    <cellStyle name="常规 12 2 8 2 2" xfId="13573"/>
    <cellStyle name="常规 3 2 2 3 3 4 3" xfId="13574"/>
    <cellStyle name="常规 7 5 3 2 3" xfId="13575"/>
    <cellStyle name="常规 3 2 3 4 2 6 2" xfId="13576"/>
    <cellStyle name="常规 5 2 5 4 2 2 2" xfId="13577"/>
    <cellStyle name="常规 3 2 2 6 3 2" xfId="13578"/>
    <cellStyle name="常规 9 2 3 2 8" xfId="13579"/>
    <cellStyle name="常规 9 2 5 2 2 5" xfId="13580"/>
    <cellStyle name="常规 8 2 3 2 2 4" xfId="13581"/>
    <cellStyle name="常规 2 4" xfId="13582"/>
    <cellStyle name="常规 11 2 2 5 3" xfId="13583"/>
    <cellStyle name="常规 12 3 6 2" xfId="13584"/>
    <cellStyle name="常规 5 2 5 3 2 3 2" xfId="13585"/>
    <cellStyle name="常规 6 11 2" xfId="13586"/>
    <cellStyle name="常规 27 2 5" xfId="13587"/>
    <cellStyle name="常规 7 2 3 2 4 4 3" xfId="13588"/>
    <cellStyle name="常规 2 2 2 2 5 2 6" xfId="13589"/>
    <cellStyle name="常规 10 2 3 2 2 3" xfId="13590"/>
    <cellStyle name="常规 7 2 7 5" xfId="13591"/>
    <cellStyle name="常规 8 5 5 2 4 2" xfId="13592"/>
    <cellStyle name="常规 7 2 2 3 5 6 2" xfId="13593"/>
    <cellStyle name="常规 9 2 3 4 2 2 4 2" xfId="13594"/>
    <cellStyle name="常规 8 2 4 4 3 4" xfId="13595"/>
    <cellStyle name="常规 27 4 2 4 3 2" xfId="13596"/>
    <cellStyle name="常规 2 2 2 2 2 5 6" xfId="13597"/>
    <cellStyle name="常规 9 2 3 2 5 3 3 2" xfId="13598"/>
    <cellStyle name="常规 7 2 4 4 2 3 3 2" xfId="13599"/>
    <cellStyle name="常规 9 3 5 4 3 2" xfId="13600"/>
    <cellStyle name="常规 4 2 3 3 3 2" xfId="13601"/>
    <cellStyle name="常规 12 2 3 2 5 4" xfId="13602"/>
    <cellStyle name="常规 4 2 2 5" xfId="13603"/>
    <cellStyle name="常规 12 2 2 6 2 2" xfId="13604"/>
    <cellStyle name="常规 9 2 2 2 4 2 2 4 2" xfId="13605"/>
    <cellStyle name="常规 10 4 5 2 2" xfId="13606"/>
    <cellStyle name="常规 12 2 2 2 3 2 2 4" xfId="13607"/>
    <cellStyle name="常规 3 2 3 2 4 2 2 4 2" xfId="13608"/>
    <cellStyle name="常规 13 2 3 2 3 2 6" xfId="13609"/>
    <cellStyle name="常规 4 3 6 2" xfId="13610"/>
    <cellStyle name="常规 8 2 2 3 3 2 2" xfId="13611"/>
    <cellStyle name="常规 12 3 2 5 2 3" xfId="13612"/>
    <cellStyle name="常规 9 2 2 3 3" xfId="13613"/>
    <cellStyle name="常规 7 2 3 2 4 4" xfId="13614"/>
    <cellStyle name="常规 55 3" xfId="13615"/>
    <cellStyle name="常规 60 3" xfId="13616"/>
    <cellStyle name="常规 6 3 4 4" xfId="13617"/>
    <cellStyle name="常规 6 3 3 4 3 4 2" xfId="13618"/>
    <cellStyle name="常规 8 2 2 4" xfId="13619"/>
    <cellStyle name="常规 13 8 4 2" xfId="13620"/>
    <cellStyle name="常规 7 2 3 3 2 5" xfId="13621"/>
    <cellStyle name="常规 6 6 7" xfId="13622"/>
    <cellStyle name="常规 6 5 4 4 2" xfId="13623"/>
    <cellStyle name="常规 13 2" xfId="13624"/>
    <cellStyle name="常规 6 2 7 3" xfId="13625"/>
    <cellStyle name="常规 8 2 8 5" xfId="13626"/>
    <cellStyle name="常规 6 2 3 3 3" xfId="13627"/>
    <cellStyle name="常规 6 5 5 2 4" xfId="13628"/>
    <cellStyle name="常规 9 2 4 4 3 2" xfId="13629"/>
    <cellStyle name="常规 4 3 2 6 2" xfId="13630"/>
    <cellStyle name="常规 6 2 5 4 3" xfId="13631"/>
    <cellStyle name="常规 11 3 3" xfId="13632"/>
    <cellStyle name="常规 10 2 5 7 3 2" xfId="13633"/>
    <cellStyle name="常规 7 6 2 3 2" xfId="13634"/>
    <cellStyle name="常规 13 2 2 6 6" xfId="13635"/>
    <cellStyle name="常规 10 2 5 3 2 2 2" xfId="13636"/>
    <cellStyle name="常规 11 2 2 4 4" xfId="13637"/>
    <cellStyle name="常规 12 3 5 3" xfId="13638"/>
    <cellStyle name="常规 11 2 5 4 2 2 4" xfId="13639"/>
    <cellStyle name="常规 8 2 2 6 2 2" xfId="13640"/>
    <cellStyle name="常规 6 2 3 3 2 2 4 2" xfId="13641"/>
    <cellStyle name="常规 12 2 5 4 2 3" xfId="13642"/>
    <cellStyle name="常规 11 3 2 2 2 3 3 2" xfId="13643"/>
    <cellStyle name="常规 13 2 2 2 7 2" xfId="13644"/>
    <cellStyle name="常规 9 2 4 2 4" xfId="13645"/>
    <cellStyle name="常规 4 2 2 2 4 4" xfId="13646"/>
    <cellStyle name="百分比 2 6 3 3 2" xfId="13647"/>
    <cellStyle name="常规 4 3 4 2 2 3" xfId="13648"/>
    <cellStyle name="常规 13 4 3" xfId="13649"/>
    <cellStyle name="常规 8 2 5 5 3" xfId="13650"/>
    <cellStyle name="常规 27 2 2 3 2 4" xfId="13651"/>
    <cellStyle name="常规 13 3 3 2 2" xfId="13652"/>
    <cellStyle name="常规 23 3 2" xfId="13653"/>
    <cellStyle name="常规 11 3 2 2 3 2" xfId="13654"/>
    <cellStyle name="常规 6 2 4 2 2 5" xfId="13655"/>
    <cellStyle name="常规 3 2 2 3 4 2 2" xfId="13656"/>
    <cellStyle name="常规 8 2 5 3 4" xfId="13657"/>
    <cellStyle name="常规 7 2 4 4 3 4" xfId="13658"/>
    <cellStyle name="常规 6 3 4 3 2" xfId="13659"/>
    <cellStyle name="常规 6 3 3 4 2 6 2" xfId="13660"/>
    <cellStyle name="常规 55 2 2" xfId="13661"/>
    <cellStyle name="常规 9 2 3 2 4 3 4" xfId="13662"/>
    <cellStyle name="常规 10 5 4 4 3 2" xfId="13663"/>
    <cellStyle name="常规 8 2 2 2 2 2 2 2" xfId="13664"/>
    <cellStyle name="常规 13 8 3 4 2" xfId="13665"/>
    <cellStyle name="常规 9 2 4 5 3 3" xfId="13666"/>
    <cellStyle name="常规 13 2 2 5 3 2" xfId="13667"/>
    <cellStyle name="常规 2 2 2 2 3 2 4 3 2" xfId="13668"/>
    <cellStyle name="常规 6 2 3 2 4 4 3" xfId="13669"/>
    <cellStyle name="常规 11 2 4 2 2" xfId="13670"/>
    <cellStyle name="常规 9 3 2 2 7" xfId="13671"/>
    <cellStyle name="常规 4 2 4 4 3 3" xfId="13672"/>
    <cellStyle name="常规 12 7" xfId="13673"/>
    <cellStyle name="常规 9 4 3 2 2 4" xfId="13674"/>
    <cellStyle name="常规 9 2 3 2 3 2 3" xfId="13675"/>
    <cellStyle name="常规 11 3 4 2 2 3" xfId="13676"/>
    <cellStyle name="常规 13 2 2 2 4 2 5" xfId="13677"/>
    <cellStyle name="常规 5 6 2" xfId="13678"/>
    <cellStyle name="常规 7 3 2 2 2 3" xfId="13679"/>
    <cellStyle name="常规 7 2 2 3 3 2 2 2" xfId="13680"/>
    <cellStyle name="常规 7 2 4 3 2 2 2" xfId="13681"/>
    <cellStyle name="常规 7 3 7" xfId="13682"/>
    <cellStyle name="常规 8 5 3 2 6 2" xfId="13683"/>
    <cellStyle name="常规 6 7 3 2" xfId="13684"/>
    <cellStyle name="常规 6 2 2 2 6 4 2" xfId="13685"/>
    <cellStyle name="常规 7 2 3 5 3 4" xfId="13686"/>
    <cellStyle name="常规 6 2 2 2 2 4 2" xfId="13687"/>
    <cellStyle name="百分比 2 3 5" xfId="13688"/>
    <cellStyle name="常规 2 2 2 3 3 2 3 2" xfId="13689"/>
    <cellStyle name="常规 13 4 2 2 2" xfId="13690"/>
    <cellStyle name="百分比 2 2 3 2 5" xfId="13691"/>
    <cellStyle name="常规 2 2 2 8 2" xfId="13692"/>
    <cellStyle name="常规 13 2 2 2 7 3" xfId="13693"/>
    <cellStyle name="常规 11 2 2 3 3 6" xfId="13694"/>
    <cellStyle name="常规 13 2 4 3 3 2" xfId="13695"/>
    <cellStyle name="常规 12 3 4 2 6" xfId="13696"/>
    <cellStyle name="常规 9 2 4 2 5" xfId="13697"/>
    <cellStyle name="常规 9 5 4 2 5" xfId="13698"/>
    <cellStyle name="常规 8 2 2 3 2 2 3 3" xfId="13699"/>
    <cellStyle name="常规 6 3 2 5 5" xfId="13700"/>
    <cellStyle name="常规 4 3 2 3 2 5" xfId="13701"/>
    <cellStyle name="常规 7 3 3 2 2 3" xfId="13702"/>
    <cellStyle name="常规 8 2 5 3 2 2 4 2" xfId="13703"/>
    <cellStyle name="常规 12 2 2 3 3 7" xfId="13704"/>
    <cellStyle name="常规 9 3 2 5 5" xfId="13705"/>
    <cellStyle name="常规 12 2 3 2 4 3 3" xfId="13706"/>
    <cellStyle name="常规 10 2 2 2 2 2" xfId="13707"/>
    <cellStyle name="常规 8 3 2 4 4 3 2" xfId="13708"/>
    <cellStyle name="常规 27 2 4 2 2 3" xfId="13709"/>
    <cellStyle name="常规 12 2 6 3 2" xfId="13710"/>
    <cellStyle name="常规 7 3 2 2 2 4" xfId="13711"/>
    <cellStyle name="常规 6 3 5" xfId="13712"/>
    <cellStyle name="常规 13 2 3 2 2 2 3 3 2" xfId="13713"/>
    <cellStyle name="常规 9 4 4 2 3 3 2" xfId="13714"/>
    <cellStyle name="常规 7 2 7" xfId="13715"/>
    <cellStyle name="常规 12 5 4 2 2 2" xfId="13716"/>
    <cellStyle name="常规 6 4 2 2 2 4 2" xfId="13717"/>
    <cellStyle name="常规 4 2 2 6 2 4" xfId="13718"/>
    <cellStyle name="常规 10 2 2 8 3" xfId="13719"/>
    <cellStyle name="常规 7 3 3 3" xfId="13720"/>
    <cellStyle name="常规 8 2 3 3 4 2" xfId="13721"/>
    <cellStyle name="常规 13 2 7 2 3 3" xfId="13722"/>
    <cellStyle name="常规 3 6 4 2" xfId="13723"/>
    <cellStyle name="常规 3 6 2 4 3 2" xfId="13724"/>
    <cellStyle name="常规 9 3 2 3 7 2" xfId="13725"/>
    <cellStyle name="常规 7 2 2 3 4" xfId="13726"/>
    <cellStyle name="常规 7 2 3 2 2 2 2" xfId="13727"/>
    <cellStyle name="常规 8 2 3 2 5 3" xfId="13728"/>
    <cellStyle name="常规 3 8 2 4" xfId="13729"/>
    <cellStyle name="常规 7 2 8 2" xfId="13730"/>
    <cellStyle name="常规 7 3 2 4 2" xfId="13731"/>
    <cellStyle name="百分比 2 2 5 2 4 2" xfId="13732"/>
    <cellStyle name="常规 10 2 2 2 3 3 4" xfId="13733"/>
    <cellStyle name="常规 5 5 5" xfId="13734"/>
    <cellStyle name="常规 7 5 7" xfId="13735"/>
    <cellStyle name="常规 8 2 4 3 3 4" xfId="13736"/>
    <cellStyle name="常规 5 2 2 5" xfId="13737"/>
    <cellStyle name="常规 12 2 3 6 2 2" xfId="13738"/>
    <cellStyle name="常规 10 2 7 2 3 3 2" xfId="13739"/>
    <cellStyle name="常规 3 3 2 5 3" xfId="13740"/>
    <cellStyle name="常规 22 2 2" xfId="13741"/>
    <cellStyle name="百分比 4 6 2" xfId="13742"/>
    <cellStyle name="常规 7 3 2 4 2 2 4" xfId="13743"/>
    <cellStyle name="常规 10 5 4 2 2 4" xfId="13744"/>
    <cellStyle name="常规 9 2 3 2 3 2 2 2" xfId="13745"/>
    <cellStyle name="常规 2 2 12 4" xfId="13746"/>
    <cellStyle name="常规 11 2 3 2 3 2 2" xfId="13747"/>
    <cellStyle name="常规 12 4 3 2 2 2" xfId="13748"/>
    <cellStyle name="常规 7 3 2 4 3 4 2" xfId="13749"/>
    <cellStyle name="常规 8 2 9 3" xfId="13750"/>
    <cellStyle name="常规 11 2 3 2 3 2 2 4" xfId="13751"/>
    <cellStyle name="常规 6 2 3 2 4 2 3" xfId="13752"/>
    <cellStyle name="常规 9 8 2" xfId="13753"/>
    <cellStyle name="常规 11 3 3 3" xfId="13754"/>
    <cellStyle name="常规 6 2 5 4 3 3" xfId="13755"/>
    <cellStyle name="常规 6 2 5 2 2 2 4" xfId="13756"/>
    <cellStyle name="常规 9 2 2" xfId="13757"/>
    <cellStyle name="常规 8 2 3 2 4 7 2" xfId="13758"/>
    <cellStyle name="常规 9 2 6 2" xfId="13759"/>
    <cellStyle name="常规 6 5 3 2 2" xfId="13760"/>
    <cellStyle name="常规 58 3 3" xfId="13761"/>
    <cellStyle name="常规 7 3 2 3 4 2" xfId="13762"/>
    <cellStyle name="常规 10 2 2 2 3 2 6 2" xfId="13763"/>
    <cellStyle name="常规 7 3 2 5 2 4" xfId="13764"/>
    <cellStyle name="常规 9 3 5" xfId="13765"/>
    <cellStyle name="常规 12 8 2 3 2" xfId="13766"/>
    <cellStyle name="常规 6 6 2 2 2 4 2" xfId="13767"/>
    <cellStyle name="常规 8 2 5 2 3 4 2" xfId="13768"/>
    <cellStyle name="常规 8 2 5 3 2 4" xfId="13769"/>
    <cellStyle name="百分比 2 2 3 3 4" xfId="13770"/>
    <cellStyle name="常规 6 4 6 4 2" xfId="13771"/>
    <cellStyle name="常规 5 4 7 3" xfId="13772"/>
    <cellStyle name="百分比 4 4 4 3 2" xfId="13773"/>
    <cellStyle name="常规 2 8 2 2 3" xfId="13774"/>
    <cellStyle name="常规 4 2 3 2 6" xfId="13775"/>
    <cellStyle name="常规 11 2 3 2 4 3 3" xfId="13776"/>
    <cellStyle name="常规 11 3 2 2 2 2 4" xfId="13777"/>
    <cellStyle name="常规 6 2 3 5 2 3 2" xfId="13778"/>
    <cellStyle name="常规 13 2 3 2 4 2 2 4" xfId="13779"/>
    <cellStyle name="常规 2 7 2 2 2" xfId="13780"/>
    <cellStyle name="常规 4 2 2 2 5 3 3 2" xfId="13781"/>
    <cellStyle name="常规 10 2 5 4 2 3 2" xfId="13782"/>
    <cellStyle name="常规 9 4 4 3 3" xfId="13783"/>
    <cellStyle name="常规 13 2 3 2 2 3 3" xfId="13784"/>
    <cellStyle name="常规 2 3 2 3 2 3" xfId="13785"/>
    <cellStyle name="常规 8 2 3 6 3 2" xfId="13786"/>
    <cellStyle name="常规 9 5 2 9" xfId="13787"/>
    <cellStyle name="常规 9 2 5 2 5" xfId="13788"/>
    <cellStyle name="常规 6 2 3 2 4 3 2" xfId="13789"/>
    <cellStyle name="常规 6 2 6 2" xfId="13790"/>
    <cellStyle name="常规 13 4 4 2 4" xfId="13791"/>
    <cellStyle name="常规 4 2 2 2" xfId="13792"/>
    <cellStyle name="常规 9 2 2 2 5 2 4 2" xfId="13793"/>
    <cellStyle name="常规 7 2 6 2 3 3 2" xfId="13794"/>
    <cellStyle name="常规 11 3 2 2 2 2 2" xfId="13795"/>
    <cellStyle name="常规 8 3 8" xfId="13796"/>
    <cellStyle name="常规 8 2 3 3 2 3 3 2" xfId="13797"/>
    <cellStyle name="常规 2 2 5 6 4" xfId="13798"/>
    <cellStyle name="常规 9 2 3 2 2 8 2" xfId="13799"/>
    <cellStyle name="常规 2 2 2 2 2 8 4" xfId="13800"/>
    <cellStyle name="常规 4 3 2 4 3 4" xfId="13801"/>
    <cellStyle name="常规 9 2 5 4 8" xfId="13802"/>
    <cellStyle name="常规 8 3 4 2 3 3 2" xfId="13803"/>
    <cellStyle name="常规 10 2 2 8" xfId="13804"/>
    <cellStyle name="常规 7 3 3" xfId="13805"/>
    <cellStyle name="常规 6 8 3 3" xfId="13806"/>
    <cellStyle name="常规 2 2 3 5 3 4" xfId="13807"/>
    <cellStyle name="常规 9 4 2 2 5" xfId="13808"/>
    <cellStyle name="常规 7 5 4" xfId="13809"/>
    <cellStyle name="常规 12 2 7 2 2 4" xfId="13810"/>
    <cellStyle name="常规 7 3 4 2 3 3" xfId="13811"/>
    <cellStyle name="常规 7 3 3 2 2 4 2" xfId="13812"/>
    <cellStyle name="常规 10 5 6 4" xfId="13813"/>
    <cellStyle name="常规 10 2 3 6 2 4" xfId="13814"/>
    <cellStyle name="常规 7 2 2 3" xfId="13815"/>
    <cellStyle name="常规 7 2 6 2" xfId="13816"/>
    <cellStyle name="常规 6 2 3 4 2 2 4 2" xfId="13817"/>
    <cellStyle name="常规 7 2 2 3 4 7 2" xfId="13818"/>
    <cellStyle name="常规 9 2 4 3 4 3 2" xfId="13819"/>
    <cellStyle name="常规 4 2 4 2 4 2" xfId="13820"/>
    <cellStyle name="常规 2 2 2 2 4 6" xfId="13821"/>
    <cellStyle name="常规 6 2 2 2 4 4 3 2" xfId="13822"/>
    <cellStyle name="常规 12 2 3 2 5 6 2" xfId="13823"/>
    <cellStyle name="常规 4 2 3 3 3 4 2" xfId="13824"/>
    <cellStyle name="常规 11 3 6 6" xfId="13825"/>
    <cellStyle name="常规 4 4 7 3" xfId="13826"/>
    <cellStyle name="常规 10 3 2 4 4" xfId="13827"/>
    <cellStyle name="常规 13 2 2 2 4 3 4 2" xfId="13828"/>
    <cellStyle name="常规 3 2 5 4 2 2 3" xfId="13829"/>
    <cellStyle name="常规 8 2 2 4 3 4" xfId="13830"/>
    <cellStyle name="常规 11 2 5 4 2 3 3" xfId="13831"/>
    <cellStyle name="常规 11 2 3 5 2 2" xfId="13832"/>
    <cellStyle name="常规 11 4 6 4 2" xfId="13833"/>
    <cellStyle name="常规 7 2 4 2 3 4" xfId="13834"/>
    <cellStyle name="常规 13 2 3 2 4" xfId="13835"/>
    <cellStyle name="常规 9 4 6" xfId="13836"/>
    <cellStyle name="常规 6 2 3 2 7 3 2" xfId="13837"/>
    <cellStyle name="常规 6 2 2 4 4 3" xfId="13838"/>
    <cellStyle name="百分比 2 3 7 3 2" xfId="13839"/>
    <cellStyle name="常规 4 2 2 2 4 2 2 3" xfId="13840"/>
    <cellStyle name="常规 6 2 2 3 5 4" xfId="13841"/>
    <cellStyle name="常规 7 7 2 6" xfId="13842"/>
    <cellStyle name="常规 5 2 4 5 2 4" xfId="13843"/>
    <cellStyle name="常规 12 2 5 2" xfId="13844"/>
    <cellStyle name="常规 5 5 2 2 3 3" xfId="13845"/>
    <cellStyle name="常规 13 2 3 7 3" xfId="13846"/>
    <cellStyle name="常规 9 9 5" xfId="13847"/>
    <cellStyle name="常规 7 2 6 2 2 4 2" xfId="13848"/>
    <cellStyle name="常规 7 4 8" xfId="13849"/>
    <cellStyle name="常规 8 2 4 3 2 5" xfId="13850"/>
    <cellStyle name="常规 9 2 3 8 3 2" xfId="13851"/>
    <cellStyle name="常规 6 4 3 2" xfId="13852"/>
    <cellStyle name="常规 8 2 6" xfId="13853"/>
    <cellStyle name="常规 6 5 4 3 3" xfId="13854"/>
    <cellStyle name="常规 7 3 4 2 4" xfId="13855"/>
    <cellStyle name="常规 9 3 2 3 3 2" xfId="13856"/>
    <cellStyle name="常规 9 2 5 3 2 3" xfId="13857"/>
    <cellStyle name="常规 7 2 4 6" xfId="13858"/>
    <cellStyle name="常规 10 5 3 2 2 4 2" xfId="13859"/>
    <cellStyle name="常规 4 11 5" xfId="13860"/>
    <cellStyle name="常规 9 2 7 2 3 3 2" xfId="13861"/>
    <cellStyle name="常规 6 2 4 4" xfId="13862"/>
    <cellStyle name="常规 10 3" xfId="13863"/>
    <cellStyle name="常规 7 3 4 2 5" xfId="13864"/>
    <cellStyle name="常规 9 3 2 3 3 3" xfId="13865"/>
    <cellStyle name="常规 6 11 4" xfId="13866"/>
    <cellStyle name="常规 12 4 2" xfId="13867"/>
    <cellStyle name="常规 10 2 2 2 5 3 3 2" xfId="13868"/>
    <cellStyle name="常规 4 2 3 2 4 4 2" xfId="13869"/>
    <cellStyle name="常规 3 2 7 2 2 4" xfId="13870"/>
    <cellStyle name="常规 7 2 3 2 4 2 3 3 2" xfId="13871"/>
    <cellStyle name="常规 10 4 4 4" xfId="13872"/>
    <cellStyle name="常规 27 2 4 2 3 3 2" xfId="13873"/>
    <cellStyle name="常规 6 2 3 2 4 3 3" xfId="13874"/>
    <cellStyle name="常规 6 2 2 5 2 6" xfId="13875"/>
    <cellStyle name="常规 8 2 4 5 2 2" xfId="13876"/>
    <cellStyle name="常规 3 3 2 3 2 5" xfId="13877"/>
    <cellStyle name="常规 12 2 7 4 3" xfId="13878"/>
    <cellStyle name="常规 9 6" xfId="13879"/>
    <cellStyle name="常规 11 2 2 3 4 2 3 3" xfId="13880"/>
    <cellStyle name="常规 4 3 2 3 2 3" xfId="13881"/>
    <cellStyle name="常规 9 2 4 3 7" xfId="13882"/>
    <cellStyle name="常规 6 2 3 3 4 3" xfId="13883"/>
    <cellStyle name="常规 10 2 2 2 2 2 3" xfId="13884"/>
    <cellStyle name="常规 13 3 3" xfId="13885"/>
    <cellStyle name="常规 6 2 7 4 3" xfId="13886"/>
    <cellStyle name="常规 7 3 5 2 3" xfId="13887"/>
    <cellStyle name="常规 7 3 5 2 4" xfId="13888"/>
    <cellStyle name="常规 9 3 2 4 3 2" xfId="13889"/>
    <cellStyle name="常规 2 2 2 2 2 4 4 3" xfId="13890"/>
    <cellStyle name="常规 9 4 2 2 2 4" xfId="13891"/>
    <cellStyle name="常规 9 3 2 3 2 3 2" xfId="13892"/>
    <cellStyle name="常规 9 2 2 3 11" xfId="13893"/>
    <cellStyle name="常规 55 2 3 3" xfId="13894"/>
    <cellStyle name="常规 6 7 4" xfId="13895"/>
    <cellStyle name="常规 7 3 5 4 2" xfId="13896"/>
    <cellStyle name="常规 13 2 5 2 2 6" xfId="13897"/>
    <cellStyle name="常规 2 2 2 2 7 4 3 2" xfId="13898"/>
    <cellStyle name="常规 12 3 2 5 2 2" xfId="13899"/>
    <cellStyle name="常规 3 2 2 3 4 4 2" xfId="13900"/>
    <cellStyle name="常规 7 5 4 2 2" xfId="13901"/>
    <cellStyle name="常规 42 3 3 2" xfId="13902"/>
    <cellStyle name="常规 8 3 2 3 2 2 3" xfId="13903"/>
    <cellStyle name="常规 13 3 2 4 2 4" xfId="13904"/>
    <cellStyle name="常规 3 2 4 3 3" xfId="13905"/>
    <cellStyle name="常规 3 2 10 3 2" xfId="13906"/>
    <cellStyle name="常规 5 2 2 4 2 2 4" xfId="13907"/>
    <cellStyle name="常规 42 2 3 2" xfId="13908"/>
    <cellStyle name="常规 10 2 2 2 5 6 2" xfId="13909"/>
    <cellStyle name="常规 2 2 2 3 3 4 2" xfId="13910"/>
    <cellStyle name="常规 7 3 6 2 4" xfId="13911"/>
    <cellStyle name="常规 5 2 2 2 3 2 2 4 2" xfId="13912"/>
    <cellStyle name="常规 9 3 2 5 3 2" xfId="13913"/>
    <cellStyle name="常规 6 2 2 3 2 2 2 2" xfId="13914"/>
    <cellStyle name="常规 6 6 3 2 5" xfId="13915"/>
    <cellStyle name="常规 12 2 2 3 4 3 4" xfId="13916"/>
    <cellStyle name="常规 2 2 2 2 2 4 2 3 3 2" xfId="13917"/>
    <cellStyle name="常规 6 2 2 3 5 2 4" xfId="13918"/>
    <cellStyle name="常规 7 2 2 4 3" xfId="13919"/>
    <cellStyle name="常规 8 2 2 2 4 3 2" xfId="13920"/>
    <cellStyle name="常规 9 2 3 2 2 5" xfId="13921"/>
    <cellStyle name="常规 6 5 6" xfId="13922"/>
    <cellStyle name="常规 9 3 2 5" xfId="13923"/>
    <cellStyle name="常规 7 4 2 2 2 2" xfId="13924"/>
    <cellStyle name="常规 11 3 5 6" xfId="13925"/>
    <cellStyle name="常规 12 3 3 3 3" xfId="13926"/>
    <cellStyle name="常规 11 2 2 2 4 3" xfId="13927"/>
    <cellStyle name="常规 10 3 3 4 2" xfId="13928"/>
    <cellStyle name="常规 6 2 4 4 3 4 2" xfId="13929"/>
    <cellStyle name="常规 9 2 2 3 3 7 2" xfId="13930"/>
    <cellStyle name="常规 2 5" xfId="13931"/>
    <cellStyle name="常规 13 2 3 2 2 6 2" xfId="13932"/>
    <cellStyle name="常规 9 2 5 3 2 3 3" xfId="13933"/>
    <cellStyle name="常规 7 2 4 6 3" xfId="13934"/>
    <cellStyle name="常规 10 6 4 2 2" xfId="13935"/>
    <cellStyle name="常规 3 6 2 7" xfId="13936"/>
    <cellStyle name="常规 12 2 5 4 2 2 4" xfId="13937"/>
    <cellStyle name="常规 12 3 2 4 2" xfId="13938"/>
    <cellStyle name="常规 2 2 3 2 2 2 3 3" xfId="13939"/>
    <cellStyle name="常规 7 4 7" xfId="13940"/>
    <cellStyle name="常规 8 2 4 3 2 4" xfId="13941"/>
    <cellStyle name="常规 9 3 2 3 2 5" xfId="13942"/>
    <cellStyle name="常规 8 2 3 2 3 2 3" xfId="13943"/>
    <cellStyle name="常规 10 2 5 4 2 5" xfId="13944"/>
    <cellStyle name="常规 11 2 2 3 3 4" xfId="13945"/>
    <cellStyle name="常规 12 3 4 2 4" xfId="13946"/>
    <cellStyle name="常规 7 2 5 2 2 3 3" xfId="13947"/>
    <cellStyle name="常规 11 5 4 2 2 4 2" xfId="13948"/>
    <cellStyle name="常规 7 2 6 3" xfId="13949"/>
    <cellStyle name="常规 6 6 4 3 2" xfId="13950"/>
    <cellStyle name="常规 13 9 6" xfId="13951"/>
    <cellStyle name="常规 3 5 2 6" xfId="13952"/>
    <cellStyle name="常规 7 2 3 4 2 5" xfId="13953"/>
    <cellStyle name="常规 10 9 3 3 2" xfId="13954"/>
    <cellStyle name="常规 12 2 2 2 4 2 3" xfId="13955"/>
    <cellStyle name="常规 11 2 2 3 4 5" xfId="13956"/>
    <cellStyle name="常规 3 2 2 4 2 3" xfId="13957"/>
    <cellStyle name="常规 8 3 4 2 3 3" xfId="13958"/>
    <cellStyle name="常规 7 4 3 2 2 4 2" xfId="13959"/>
    <cellStyle name="常规 5 6 4 2" xfId="13960"/>
    <cellStyle name="常规 13 2 2 3 6 4 2" xfId="13961"/>
    <cellStyle name="常规 2 2 3 7 3 2" xfId="13962"/>
    <cellStyle name="常规 7 4 3 2 3 3" xfId="13963"/>
    <cellStyle name="常规 2 9" xfId="13964"/>
    <cellStyle name="常规 4 2 2 2 4 2" xfId="13965"/>
    <cellStyle name="常规 8 2 3 5 6" xfId="13966"/>
    <cellStyle name="常规 8 2 2 3 2 4 3" xfId="13967"/>
    <cellStyle name="常规 6 2 2 3 5 2 4 2" xfId="13968"/>
    <cellStyle name="常规 11 2 2 5 3 4 2" xfId="13969"/>
    <cellStyle name="常规 12 3 6 2 4 2" xfId="13970"/>
    <cellStyle name="常规 9 17" xfId="13971"/>
    <cellStyle name="常规 6 2 2 5 4 3 2" xfId="13972"/>
    <cellStyle name="常规 9 2 3 2 5 2 4 2" xfId="13973"/>
    <cellStyle name="常规 6 2 2 2 2 2 2 3" xfId="13974"/>
    <cellStyle name="常规 7 4 4 2 2 4 2" xfId="13975"/>
    <cellStyle name="常规 56 3" xfId="13976"/>
    <cellStyle name="常规 61 3" xfId="13977"/>
    <cellStyle name="常规 6 3 5 4" xfId="13978"/>
    <cellStyle name="常规 10 5 3 2 3 3" xfId="13979"/>
    <cellStyle name="常规 6 5 5 2 3" xfId="13980"/>
    <cellStyle name="常规 9 3 2 4 2 5" xfId="13981"/>
    <cellStyle name="百分比 2 3 3 3 4" xfId="13982"/>
    <cellStyle name="常规 8 3 2 2 2 2 2" xfId="13983"/>
    <cellStyle name="常规 3 2 5 2 4 3 2" xfId="13984"/>
    <cellStyle name="常规 12 2 7 2 2" xfId="13985"/>
    <cellStyle name="常规 7 5" xfId="13986"/>
    <cellStyle name="常规 4 2 2 2 4 7 2" xfId="13987"/>
    <cellStyle name="常规 6 2 4 2 4 3 2" xfId="13988"/>
    <cellStyle name="常规 7 2 6 2 2 3" xfId="13989"/>
    <cellStyle name="常规 7 5 2 2 2 4" xfId="13990"/>
    <cellStyle name="常规 4 2 3 4 4 3 2" xfId="13991"/>
    <cellStyle name="百分比 3 3 2 6" xfId="13992"/>
    <cellStyle name="常规 8 2 2 6 2 4 2" xfId="13993"/>
    <cellStyle name="常规 13 5 4 4" xfId="13994"/>
    <cellStyle name="常规 2 2 2 2 6 4 3" xfId="13995"/>
    <cellStyle name="常规 8 2 2 2 5 2 3" xfId="13996"/>
    <cellStyle name="常规 10 3 2 2 2 2" xfId="13997"/>
    <cellStyle name="常规 8 2 3 4" xfId="13998"/>
    <cellStyle name="常规 2 2 2 5 7 2" xfId="13999"/>
    <cellStyle name="常规 8 3 2 2 3 2" xfId="14000"/>
    <cellStyle name="常规 7 2 2" xfId="14001"/>
    <cellStyle name="常规 8 2 3 2 2 7 2" xfId="14002"/>
    <cellStyle name="常规 9 4 2 2 3" xfId="14003"/>
    <cellStyle name="常规 11 2 5 2 5" xfId="14004"/>
    <cellStyle name="常规 7 2 4 2 3" xfId="14005"/>
    <cellStyle name="常规 7 2 2 2 2 2 6" xfId="14006"/>
    <cellStyle name="常规 5 5 4 3 4 2" xfId="14007"/>
    <cellStyle name="常规 12 2 4 4 2 6 2" xfId="14008"/>
    <cellStyle name="常规 6 3 4 7" xfId="14009"/>
    <cellStyle name="常规 55 6" xfId="14010"/>
    <cellStyle name="常规 12 2 2 3 2 3 4" xfId="14011"/>
    <cellStyle name="常规 9 2 3 4 2 2 4" xfId="14012"/>
    <cellStyle name="常规 8 3 2 5 2 4 2" xfId="14013"/>
    <cellStyle name="常规 6 2 2 2 4 2 6" xfId="14014"/>
    <cellStyle name="常规 8 3 8 2" xfId="14015"/>
    <cellStyle name="常规 5 2 7 3" xfId="14016"/>
    <cellStyle name="常规 9 2 4 2 9 2" xfId="14017"/>
    <cellStyle name="常规 8 2 5 2 5" xfId="14018"/>
    <cellStyle name="常规 10 2 3 2 3 2 5" xfId="14019"/>
    <cellStyle name="常规 9 2 5 6" xfId="14020"/>
    <cellStyle name="常规 4 2 2 2 5 2 2" xfId="14021"/>
    <cellStyle name="常规 8 2 3 6 6 2" xfId="14022"/>
    <cellStyle name="常规 6 2 2 2 3 2 4" xfId="14023"/>
    <cellStyle name="常规 3 2 2 3 4 2 2 2" xfId="14024"/>
    <cellStyle name="常规 2 7 2 4" xfId="14025"/>
    <cellStyle name="常规 6 4 5 6 2" xfId="14026"/>
    <cellStyle name="常规 9 2 4 5 3 3 2" xfId="14027"/>
    <cellStyle name="百分比 3 4 3 4" xfId="14028"/>
    <cellStyle name="常规 13 2 2 2 4 2 3 3" xfId="14029"/>
    <cellStyle name="常规 11 2 2 2 5 3 3" xfId="14030"/>
    <cellStyle name="常规 8 2 2 4 2 3 2" xfId="14031"/>
    <cellStyle name="常规 11 3 5 2 2 3" xfId="14032"/>
    <cellStyle name="常规 13 2 2 3 4 2 5" xfId="14033"/>
    <cellStyle name="常规 8 2 5 3 2 3 2" xfId="14034"/>
    <cellStyle name="常规 4 2" xfId="14035"/>
    <cellStyle name="常规 11 5 4 3 4 2" xfId="14036"/>
    <cellStyle name="常规 3 8 2 3" xfId="14037"/>
    <cellStyle name="常规 8 2 8 2 4 2" xfId="14038"/>
    <cellStyle name="常规 9 2 2 2 3 3" xfId="14039"/>
    <cellStyle name="常规 9 2 7 7" xfId="14040"/>
    <cellStyle name="常规 10 2 3 6 3 3 2" xfId="14041"/>
    <cellStyle name="常规 7 2 3 2 2" xfId="14042"/>
    <cellStyle name="常规 5 2 2 8" xfId="14043"/>
    <cellStyle name="常规 27 4 3 2 5 2" xfId="14044"/>
    <cellStyle name="常规 13 2 7 3 4 2" xfId="14045"/>
    <cellStyle name="常规 9 4 2 9 2" xfId="14046"/>
    <cellStyle name="常规 2 2 2 7 4" xfId="14047"/>
    <cellStyle name="常规 8 2 3 4 2 4" xfId="14048"/>
    <cellStyle name="常规 8 2 4 4 2 4" xfId="14049"/>
    <cellStyle name="常规 10 2 2 3 2 2 6" xfId="14050"/>
    <cellStyle name="常规 3 5 4 4 2" xfId="14051"/>
    <cellStyle name="常规 7 2 5 2 2 6 2" xfId="14052"/>
    <cellStyle name="常规 5 8 2 3" xfId="14053"/>
    <cellStyle name="常规 2 6 3 3 4 2" xfId="14054"/>
    <cellStyle name="常规 4 3 2 4 2 5" xfId="14055"/>
    <cellStyle name="常规 9 2 2 2 6 3" xfId="14056"/>
    <cellStyle name="常规 6 3 3 5 5" xfId="14057"/>
    <cellStyle name="常规 10 2 2 3 4 2 6" xfId="14058"/>
    <cellStyle name="常规 6 5 3 2 2 4 2" xfId="14059"/>
    <cellStyle name="常规 7 2 5 2 3 3" xfId="14060"/>
    <cellStyle name="常规 5 2 3 2 3 7" xfId="14061"/>
    <cellStyle name="常规 7 2 2 2 2 3" xfId="14062"/>
    <cellStyle name="常规 9 2 5 3 4" xfId="14063"/>
    <cellStyle name="常规 9 5 3 2 4" xfId="14064"/>
    <cellStyle name="常规 9 5 4 2 3 2" xfId="14065"/>
    <cellStyle name="常规 8 2 4 4 2 5" xfId="14066"/>
    <cellStyle name="常规 11 2 3 5 3" xfId="14067"/>
    <cellStyle name="常规 12 4 6 2" xfId="14068"/>
    <cellStyle name="常规 9 2 3 2 2 2 2 2" xfId="14069"/>
    <cellStyle name="常规 2 2 3 2 3 2 2" xfId="14070"/>
    <cellStyle name="常规 58 2 2 3" xfId="14071"/>
    <cellStyle name="常规 10 5 4 2 2 3" xfId="14072"/>
    <cellStyle name="常规 9 2 7 2 3 3" xfId="14073"/>
    <cellStyle name="常规 5 3 3 3" xfId="14074"/>
    <cellStyle name="常规 5 2 10 3 2" xfId="14075"/>
    <cellStyle name="常规 12 5 3 2 2 2" xfId="14076"/>
    <cellStyle name="常规 7 7 3 4 2" xfId="14077"/>
    <cellStyle name="常规 10 4 6 4" xfId="14078"/>
    <cellStyle name="常规 9 2 5 3 4 3 2" xfId="14079"/>
    <cellStyle name="常规 10 2 2 6 3" xfId="14080"/>
    <cellStyle name="常规 10 6 5 4" xfId="14081"/>
    <cellStyle name="常规 6 2 6 7 2" xfId="14082"/>
    <cellStyle name="常规 10 2 2 3 4 2 2 3" xfId="14083"/>
    <cellStyle name="常规 8 2 5 5 3 2" xfId="14084"/>
    <cellStyle name="常规 8 2 5 3 4 3 2" xfId="14085"/>
    <cellStyle name="常规 9 2 8 5" xfId="14086"/>
    <cellStyle name="常规 12 3 2 3 2 5" xfId="14087"/>
    <cellStyle name="常规 54 2 3" xfId="14088"/>
    <cellStyle name="常规 49 2 3" xfId="14089"/>
    <cellStyle name="常规 6 3 3 3 3" xfId="14090"/>
    <cellStyle name="常规 4 2 5 5 4" xfId="14091"/>
    <cellStyle name="常规 4 2 3 5 7 2" xfId="14092"/>
    <cellStyle name="常规 6 3 3 2 4 3" xfId="14093"/>
    <cellStyle name="常规 4 6 4 6" xfId="14094"/>
    <cellStyle name="常规 3 4 4 2 2" xfId="14095"/>
    <cellStyle name="常规 42 3 2 3" xfId="14096"/>
    <cellStyle name="常规 4 11 2 2" xfId="14097"/>
    <cellStyle name="常规 10 2 3 5 2 4" xfId="14098"/>
    <cellStyle name="常规 9 2 2 2 4 2 6 2" xfId="14099"/>
    <cellStyle name="常规 55 2 6" xfId="14100"/>
    <cellStyle name="常规 7 2 2 10" xfId="14101"/>
    <cellStyle name="常规 12 5 4 4 2" xfId="14102"/>
    <cellStyle name="常规 11 4 4 7 2" xfId="14103"/>
    <cellStyle name="常规 7 2 4 5 2 4" xfId="14104"/>
    <cellStyle name="常规 44 2 4 2" xfId="14105"/>
    <cellStyle name="常规 7 2 3 5 7" xfId="14106"/>
    <cellStyle name="常规 9 2 4 4 7 2" xfId="14107"/>
    <cellStyle name="常规 6 4 3 3 4" xfId="14108"/>
    <cellStyle name="常规 9 2 3 2 4 2" xfId="14109"/>
    <cellStyle name="常规 8 2 5 3 2" xfId="14110"/>
    <cellStyle name="常规 9 5 2 3 2" xfId="14111"/>
    <cellStyle name="常规 8 2 5 3 2 3" xfId="14112"/>
    <cellStyle name="常规 10 2 5 2 2 2 2" xfId="14113"/>
    <cellStyle name="常规 11 2 2 2 8" xfId="14114"/>
    <cellStyle name="常规 4 11 6 2" xfId="14115"/>
    <cellStyle name="常规 7 3 8 3 2" xfId="14116"/>
    <cellStyle name="常规 2 2 5 2 3 4 2" xfId="14117"/>
    <cellStyle name="常规 12 2 3 2 4 7" xfId="14118"/>
    <cellStyle name="常规 4 2 3 3 2 5" xfId="14119"/>
    <cellStyle name="常规 12 3 2 5 6" xfId="14120"/>
    <cellStyle name="常规 4 13 2" xfId="14121"/>
    <cellStyle name="常规 9 2 2 5 5" xfId="14122"/>
    <cellStyle name="常规 7 7 2 2 2" xfId="14123"/>
    <cellStyle name="常规 7 2 2 3 3 4 2" xfId="14124"/>
    <cellStyle name="常规 8 2 2 2 4 2 2 4 2" xfId="14125"/>
    <cellStyle name="常规 2 8" xfId="14126"/>
    <cellStyle name="常规 6 2 8 6 2" xfId="14127"/>
    <cellStyle name="常规 12 2 4 4 2 2 3" xfId="14128"/>
    <cellStyle name="常规 27 2 2 2 2 2" xfId="14129"/>
    <cellStyle name="常规 9 2 6 3 4" xfId="14130"/>
    <cellStyle name="百分比 4 4 2 3 2" xfId="14131"/>
    <cellStyle name="常规 6 2 2 2 3 2 2" xfId="14132"/>
    <cellStyle name="常规 13 4 4 2 2 2" xfId="14133"/>
    <cellStyle name="常规 6 5 4 2" xfId="14134"/>
    <cellStyle name="常规 9 3 6" xfId="14135"/>
    <cellStyle name="常规 10 2 5 4 3" xfId="14136"/>
    <cellStyle name="常规 3 7 7 2" xfId="14137"/>
    <cellStyle name="常规 7 2 6 4 2" xfId="14138"/>
    <cellStyle name="常规 6 6 4 3 3 2" xfId="14139"/>
    <cellStyle name="常规 3 6 2 2 2" xfId="14140"/>
    <cellStyle name="常规 8 2 5 6 4" xfId="14141"/>
    <cellStyle name="常规 11 3 3 4 2" xfId="14142"/>
    <cellStyle name="常规 6 2 5 4 3 4 2" xfId="14143"/>
    <cellStyle name="常规 13 3 3 3 3" xfId="14144"/>
    <cellStyle name="常规 11 3 2 2 4 3" xfId="14145"/>
    <cellStyle name="常规 9 5 2 2 3 3" xfId="14146"/>
    <cellStyle name="常规 9 3 3 2 5" xfId="14147"/>
    <cellStyle name="常规 9 2 2 2 2 8" xfId="14148"/>
    <cellStyle name="常规 45" xfId="14149"/>
    <cellStyle name="常规 50" xfId="14150"/>
    <cellStyle name="常规 9 2 2 2 3 4 3" xfId="14151"/>
    <cellStyle name="常规 39 2 2" xfId="14152"/>
    <cellStyle name="常规 44 2 2" xfId="14153"/>
    <cellStyle name="百分比 2 4 2 2 2" xfId="14154"/>
    <cellStyle name="常规 7 3 3 2 6" xfId="14155"/>
    <cellStyle name="常规 7 7 7 2" xfId="14156"/>
    <cellStyle name="常规 9 3 2 2 3 4" xfId="14157"/>
    <cellStyle name="常规 6 2 3 7" xfId="14158"/>
    <cellStyle name="常规 9 5 3 2 6 2" xfId="14159"/>
    <cellStyle name="常规 11 2 3 2 3 2 6" xfId="14160"/>
    <cellStyle name="常规 3 3 5 4 3" xfId="14161"/>
    <cellStyle name="常规 8 2 2 2 4 2 4" xfId="14162"/>
    <cellStyle name="百分比 2 5 3 4" xfId="14163"/>
    <cellStyle name="常规 2 2 2 4 2 3 3" xfId="14164"/>
    <cellStyle name="常规 7 2 2 3 5" xfId="14165"/>
    <cellStyle name="常规 6 5 3 3 2" xfId="14166"/>
    <cellStyle name="常规 7 2 2 2 3 2 5" xfId="14167"/>
    <cellStyle name="常规 2 2 4 4 2 6" xfId="14168"/>
    <cellStyle name="百分比 2 2 3 2 2 4" xfId="14169"/>
    <cellStyle name="常规 7 2 3 2 2 2 2 3" xfId="14170"/>
    <cellStyle name="常规 7 2 3 2 2 2 3 3" xfId="14171"/>
    <cellStyle name="常规 9 3 3 2 3 3 2" xfId="14172"/>
    <cellStyle name="常规 6 3 2 2 2 3 3" xfId="14173"/>
    <cellStyle name="常规 6 2 3 2 4 4 2" xfId="14174"/>
    <cellStyle name="常规 6 2 2 2 2 2 2 2" xfId="14175"/>
    <cellStyle name="常规 10 3 4 3" xfId="14176"/>
    <cellStyle name="常规 6 2 4 4 4 3" xfId="14177"/>
    <cellStyle name="常规 9 2 3 12 2" xfId="14178"/>
    <cellStyle name="常规 7 2 7 2 2 4 2" xfId="14179"/>
    <cellStyle name="常规 9 2 3 2 4 2 2 2" xfId="14180"/>
    <cellStyle name="常规 8 2 2 2 2 3 4" xfId="14181"/>
    <cellStyle name="常规 6 5 2 3" xfId="14182"/>
    <cellStyle name="常规 6 2 2 2 4 2 5" xfId="14183"/>
    <cellStyle name="常规 2 10 3 4 2" xfId="14184"/>
    <cellStyle name="常规 44 2 6" xfId="14185"/>
    <cellStyle name="常规 7 9 4 2" xfId="14186"/>
    <cellStyle name="常规 2 2 4 5 2 4 2" xfId="14187"/>
    <cellStyle name="常规 2 2 2 2 10" xfId="14188"/>
    <cellStyle name="常规 9 2 2 2 5 3 3" xfId="14189"/>
    <cellStyle name="常规 3 2 2 2 3 2 3" xfId="14190"/>
    <cellStyle name="常规 4 2 3 2 9" xfId="14191"/>
    <cellStyle name="常规 9 2 2 4 7" xfId="14192"/>
    <cellStyle name="常规 13 2 2 2 3 3 4 2" xfId="14193"/>
    <cellStyle name="百分比 2 5 4 3" xfId="14194"/>
    <cellStyle name="常规 9 2 7 2 2" xfId="14195"/>
    <cellStyle name="常规 8 2 2 3 2 3 4" xfId="14196"/>
    <cellStyle name="常规 2 2 3 7 2 2 4 2" xfId="14197"/>
    <cellStyle name="常规 9 7 2 6" xfId="14198"/>
    <cellStyle name="常规 6 2 3" xfId="14199"/>
    <cellStyle name="常规 7 5 3 2 5" xfId="14200"/>
    <cellStyle name="常规 5 5 6 4 2" xfId="14201"/>
    <cellStyle name="常规 8 2 3 2 2 4 3" xfId="14202"/>
    <cellStyle name="常规 13 2 3 7 4" xfId="14203"/>
    <cellStyle name="常规 9 9 6" xfId="14204"/>
    <cellStyle name="常规 8 2 4 4 2 6" xfId="14205"/>
    <cellStyle name="常规 6 2 3 6 6 2" xfId="14206"/>
    <cellStyle name="常规 7 5 2 2 2 3" xfId="14207"/>
    <cellStyle name="常规 9 2 3" xfId="14208"/>
    <cellStyle name="常规 6 2 2 2 4 2 6 2" xfId="14209"/>
    <cellStyle name="常规 5 3 3 3 2" xfId="14210"/>
    <cellStyle name="常规 9 3 2 4 2" xfId="14211"/>
    <cellStyle name="常规 9 7 2 6 2" xfId="14212"/>
    <cellStyle name="常规 4 4 4 2 4" xfId="14213"/>
    <cellStyle name="常规 2 2 3 5 4 2" xfId="14214"/>
    <cellStyle name="常规 9 4 2 3 3" xfId="14215"/>
    <cellStyle name="常规 6 2 8 3 3 2" xfId="14216"/>
    <cellStyle name="常规 13 3 2 6 4 2" xfId="14217"/>
    <cellStyle name="常规 2 3 2 2 2 2 4" xfId="14218"/>
    <cellStyle name="常规 9 2 3 2 4 2 3" xfId="14219"/>
    <cellStyle name="常规 5 2 3 7" xfId="14220"/>
    <cellStyle name="常规 9 5 2 2 6 2" xfId="14221"/>
    <cellStyle name="常规 5 3 4 2 6" xfId="14222"/>
    <cellStyle name="常规 11 2 3 2 2 3 2" xfId="14223"/>
    <cellStyle name="常规 6 2 3 2 3 7" xfId="14224"/>
    <cellStyle name="常规 8 2 5 2 3 3" xfId="14225"/>
    <cellStyle name="常规 4 4 4 6" xfId="14226"/>
    <cellStyle name="常规 40 2 4 5" xfId="14227"/>
    <cellStyle name="常规 9 2 2 5 2 3" xfId="14228"/>
    <cellStyle name="常规 9 2 5 6 3" xfId="14229"/>
    <cellStyle name="常规 8 7 2 2 4 2" xfId="14230"/>
    <cellStyle name="常规 9 11 6" xfId="14231"/>
    <cellStyle name="常规 6 2 2 2 5 5" xfId="14232"/>
    <cellStyle name="常规 9 2 3 2 4 2 4" xfId="14233"/>
    <cellStyle name="常规 2 2 2 2 7 4 3" xfId="14234"/>
    <cellStyle name="常规 8 2 2 2 2 2 3" xfId="14235"/>
    <cellStyle name="常规 8 2 2 2 2 3 2" xfId="14236"/>
    <cellStyle name="常规 8 3 5 2 4" xfId="14237"/>
    <cellStyle name="常规 9 4 2 4 3 2" xfId="14238"/>
    <cellStyle name="常规 7 8 2" xfId="14239"/>
    <cellStyle name="常规 3 5 4 2 2 3" xfId="14240"/>
    <cellStyle name="常规 4 2 2 3" xfId="14241"/>
    <cellStyle name="常规 6 5 2 2 2 2" xfId="14242"/>
    <cellStyle name="常规 9 3 5 2 6 2" xfId="14243"/>
    <cellStyle name="常规 6 3 3 2 2 3 3 2" xfId="14244"/>
    <cellStyle name="常规 10 2 10" xfId="14245"/>
    <cellStyle name="常规 4 2 3 5 2" xfId="14246"/>
    <cellStyle name="常规 9 2 3 5 2 2" xfId="14247"/>
    <cellStyle name="常规 9 4 11 2" xfId="14248"/>
    <cellStyle name="常规 8 2 4 2 6" xfId="14249"/>
    <cellStyle name="常规 12 2 6 2 3 3 2" xfId="14250"/>
    <cellStyle name="常规 4 2 4 2 7" xfId="14251"/>
    <cellStyle name="常规 4 2 7 3 2" xfId="14252"/>
    <cellStyle name="常规 9 5 5 2 4" xfId="14253"/>
    <cellStyle name="常规 12 3 2 4 3 4 2" xfId="14254"/>
    <cellStyle name="常规 3 3 2 5 2 3" xfId="14255"/>
    <cellStyle name="常规 8 2 5 4 2 3 2" xfId="14256"/>
    <cellStyle name="常规 3 2 7 2 2 4 2" xfId="14257"/>
    <cellStyle name="常规 6 3 2 5 6" xfId="14258"/>
    <cellStyle name="常规 11 2 10" xfId="14259"/>
    <cellStyle name="常规 6 2 2 2 3 3 4 2" xfId="14260"/>
    <cellStyle name="常规 11 2 2 3 3 2 6" xfId="14261"/>
    <cellStyle name="常规 7 2 6 2 6" xfId="14262"/>
    <cellStyle name="百分比 2 3 5 2 2" xfId="14263"/>
    <cellStyle name="常规 9 2 4 2 2 5" xfId="14264"/>
    <cellStyle name="常规 6 2 3 5 3 4" xfId="14265"/>
    <cellStyle name="常规 10 6 2 2 3 2" xfId="14266"/>
    <cellStyle name="常规 7 4 5 2 2" xfId="14267"/>
    <cellStyle name="常规 8 2 2 4 3 2" xfId="14268"/>
    <cellStyle name="常规 12 4 3 3 3" xfId="14269"/>
    <cellStyle name="常规 11 2 3 2 4 3" xfId="14270"/>
    <cellStyle name="常规 7 2 3 2 4 2 3 2" xfId="14271"/>
    <cellStyle name="常规 3 3 2 4 2 6" xfId="14272"/>
    <cellStyle name="常规 8 2 2 2 6 4" xfId="14273"/>
    <cellStyle name="常规 2 2 2 3 2 4 3" xfId="14274"/>
    <cellStyle name="常规 8 3 5" xfId="14275"/>
    <cellStyle name="常规 9 4 3 2 3 3 2" xfId="14276"/>
    <cellStyle name="常规 10 2 4 3 2 2 4" xfId="14277"/>
    <cellStyle name="常规 7 2 3 2 5 3" xfId="14278"/>
    <cellStyle name="常规 40 3 2 2 2 3 2" xfId="14279"/>
    <cellStyle name="常规 9 4 3 2 4" xfId="14280"/>
    <cellStyle name="常规 9 5 3 2 3 2" xfId="14281"/>
    <cellStyle name="常规 3 5 3 4 3" xfId="14282"/>
    <cellStyle name="常规 8 2 2 4 2 2 4" xfId="14283"/>
    <cellStyle name="常规 12 2 2 2 4 2 6 2" xfId="14284"/>
    <cellStyle name="常规 7 2 5 2 2 3 3 2" xfId="14285"/>
    <cellStyle name="常规 8 2 6 6" xfId="14286"/>
    <cellStyle name="常规 8 2 2 3 3 7" xfId="14287"/>
    <cellStyle name="常规 8 2 2 3 3 5" xfId="14288"/>
    <cellStyle name="常规 8 2 2 4 4 2" xfId="14289"/>
    <cellStyle name="常规 4 2 3 2 2 2 6" xfId="14290"/>
    <cellStyle name="常规 6 6 2 2 6" xfId="14291"/>
    <cellStyle name="常规 42 4 2 2" xfId="14292"/>
    <cellStyle name="常规 13" xfId="14293"/>
    <cellStyle name="常规 6 9 4 3 2" xfId="14294"/>
    <cellStyle name="常规 27 2 2 3 5" xfId="14295"/>
    <cellStyle name="常规 8 2 3 3 2 5" xfId="14296"/>
    <cellStyle name="常规 12 2 2 3 6" xfId="14297"/>
    <cellStyle name="常规 9 3 6 2" xfId="14298"/>
    <cellStyle name="常规 7 3 3 3 2" xfId="14299"/>
    <cellStyle name="百分比 2 2 5 3 3 2" xfId="14300"/>
    <cellStyle name="常规 10 2 2 2 4 2 4" xfId="14301"/>
    <cellStyle name="常规 9 5 2 3 4" xfId="14302"/>
    <cellStyle name="常规 8 2 5 2 2 6 2" xfId="14303"/>
    <cellStyle name="常规 9 3 2 5 2 4" xfId="14304"/>
    <cellStyle name="常规 12 2 3 2 4 4 2" xfId="14305"/>
    <cellStyle name="常规 5 2 8 3" xfId="14306"/>
    <cellStyle name="常规 4 2 3 3 2 2 2" xfId="14307"/>
    <cellStyle name="常规 10 2 2 3 2 2 2 4" xfId="14308"/>
    <cellStyle name="常规 8 2 7 3 4 2" xfId="14309"/>
    <cellStyle name="常规 11 2 4 6" xfId="14310"/>
    <cellStyle name="常规 10 3 2 3 2" xfId="14311"/>
    <cellStyle name="常规 6 2 4 4 2 3 2" xfId="14312"/>
    <cellStyle name="常规 8 2 3 5 3 3" xfId="14313"/>
    <cellStyle name="常规 6 3 3 4 7 2" xfId="14314"/>
    <cellStyle name="常规 8 2 2 3 2 2 3" xfId="14315"/>
    <cellStyle name="常规 12 3 2 4 2 4" xfId="14316"/>
    <cellStyle name="常规 7 2 4 2 2 2 3" xfId="14317"/>
    <cellStyle name="常规 3 2 2 6 2 4 2" xfId="14318"/>
    <cellStyle name="常规 9 2 3 2 5" xfId="14319"/>
    <cellStyle name="常规 6 3 2 3 3 4" xfId="14320"/>
    <cellStyle name="常规 11 5 5 3 2" xfId="14321"/>
    <cellStyle name="常规 6 2 2 3 5 2" xfId="14322"/>
    <cellStyle name="常规 9 2 2 3 7 3 2" xfId="14323"/>
    <cellStyle name="常规 10 2 3 2 3 2 2 4" xfId="14324"/>
    <cellStyle name="常规 8 5 3 2 4" xfId="14325"/>
    <cellStyle name="常规 2 10 4" xfId="14326"/>
    <cellStyle name="常规 7 2 7 2 5" xfId="14327"/>
    <cellStyle name="常规 8 2 5 3 3" xfId="14328"/>
    <cellStyle name="百分比 2 2 3 2 3" xfId="14329"/>
    <cellStyle name="常规 5 2 3 4 2 3 3 2" xfId="14330"/>
    <cellStyle name="常规 10 2 8 3 3 2" xfId="14331"/>
    <cellStyle name="常规 8 2 2 6 2 3" xfId="14332"/>
    <cellStyle name="常规 8 2 3 2 4 3" xfId="14333"/>
    <cellStyle name="常规 8 2 3 2 4 2 2 4" xfId="14334"/>
    <cellStyle name="常规 8 2 5 4 3 2" xfId="14335"/>
    <cellStyle name="常规 4 5 2 4 2" xfId="14336"/>
    <cellStyle name="常规 4 10 2 2 4" xfId="14337"/>
    <cellStyle name="常规 6 5 5 6" xfId="14338"/>
    <cellStyle name="常规 9 2 2 4 2 3 3" xfId="14339"/>
    <cellStyle name="常规 6 2 2 8" xfId="14340"/>
    <cellStyle name="常规 12 2 2 2 2 2 2 4" xfId="14341"/>
    <cellStyle name="常规 2 2 4 7 2" xfId="14342"/>
    <cellStyle name="常规 6 6 3 2" xfId="14343"/>
    <cellStyle name="常规 11 2 4 3 2" xfId="14344"/>
    <cellStyle name="常规 6 2 5 3 4 3 2" xfId="14345"/>
    <cellStyle name="常规 9 2 7 2 5" xfId="14346"/>
    <cellStyle name="常规 4 6 2 3 2" xfId="14347"/>
    <cellStyle name="常规 9 2 6 3 3" xfId="14348"/>
    <cellStyle name="常规 7 2 6 2 3 3" xfId="14349"/>
    <cellStyle name="常规 10 6 2 2 2 4 2" xfId="14350"/>
    <cellStyle name="常规 9 2 2 3 4 8 2" xfId="14351"/>
    <cellStyle name="常规 10 2 3 2 3 3 3" xfId="14352"/>
    <cellStyle name="常规 13 7 2 6" xfId="14353"/>
    <cellStyle name="常规 8 3 5 2" xfId="14354"/>
    <cellStyle name="常规 4 2 3 2 4 3" xfId="14355"/>
    <cellStyle name="常规 10 2 2 2 5 3 2" xfId="14356"/>
    <cellStyle name="常规 2 5 2 2 5" xfId="14357"/>
    <cellStyle name="常规 3 8 2 5" xfId="14358"/>
    <cellStyle name="百分比 2 4 2 6" xfId="14359"/>
    <cellStyle name="常规 8 2 2 5 3 4 2" xfId="14360"/>
    <cellStyle name="常规 6 2 2 2 3 4 3" xfId="14361"/>
    <cellStyle name="百分比 3 3 6" xfId="14362"/>
    <cellStyle name="常规 5 2 5 4 2" xfId="14363"/>
    <cellStyle name="常规 6 4 4 2 3 2" xfId="14364"/>
    <cellStyle name="常规 12 4 3 3 4 2" xfId="14365"/>
    <cellStyle name="常规 12 2 2 3 3 2 2 2" xfId="14366"/>
    <cellStyle name="常规 11 2 3 2 4 4 2" xfId="14367"/>
    <cellStyle name="常规 4 4 4" xfId="14368"/>
    <cellStyle name="常规 9 3 2 3 2 3 3 2" xfId="14369"/>
    <cellStyle name="常规 9 11" xfId="14370"/>
    <cellStyle name="常规 12 5 4 4 3" xfId="14371"/>
    <cellStyle name="常规 6 2 3 4 3 4 2" xfId="14372"/>
    <cellStyle name="常规 6 2 3 4 2 3" xfId="14373"/>
    <cellStyle name="常规 8 2 2 2 4 4 3" xfId="14374"/>
    <cellStyle name="常规 10 2 5 7 2" xfId="14375"/>
    <cellStyle name="常规 3 3 3 2 2" xfId="14376"/>
    <cellStyle name="常规 10 2 5 2 4 3 2" xfId="14377"/>
    <cellStyle name="常规 12 5 4 7" xfId="14378"/>
    <cellStyle name="常规 40 4 2 3 3" xfId="14379"/>
    <cellStyle name="常规 13 2 7 2 3 2" xfId="14380"/>
    <cellStyle name="常规 13 4 3 7 2" xfId="14381"/>
    <cellStyle name="常规 9 3 3 2" xfId="14382"/>
    <cellStyle name="常规 6 2 2 3 2 2 2 3" xfId="14383"/>
    <cellStyle name="常规 6 2 2 3 3 2 2" xfId="14384"/>
    <cellStyle name="常规 13 4 5 5" xfId="14385"/>
    <cellStyle name="常规 10 2 4 2 2 2 4" xfId="14386"/>
    <cellStyle name="常规 7 2 2 2 5 3" xfId="14387"/>
    <cellStyle name="常规 9 3 2 5 3 3" xfId="14388"/>
    <cellStyle name="常规 27 2 2 3 2 3 3" xfId="14389"/>
    <cellStyle name="常规 8 2 5 5 2 3" xfId="14390"/>
    <cellStyle name="常规 6 3 4 2 6" xfId="14391"/>
    <cellStyle name="常规 11 2 4 2 2 3 2" xfId="14392"/>
    <cellStyle name="百分比 2 2 7 3" xfId="14393"/>
    <cellStyle name="常规 8 3 5 2 3 3" xfId="14394"/>
    <cellStyle name="常规 7 2 7 4 3" xfId="14395"/>
    <cellStyle name="常规 10 2 3 2 2 2 3" xfId="14396"/>
    <cellStyle name="常规 8 2 3 3 2 4" xfId="14397"/>
    <cellStyle name="常规 10 2 9 4 2" xfId="14398"/>
    <cellStyle name="常规 12 2 6 4 2" xfId="14399"/>
    <cellStyle name="常规 7 3 2 2 3 4" xfId="14400"/>
    <cellStyle name="常规 57 2 5" xfId="14401"/>
    <cellStyle name="常规 9 2 5 2" xfId="14402"/>
    <cellStyle name="常规 10 2 9 4" xfId="14403"/>
    <cellStyle name="常规 6 3 2 5 2 2" xfId="14404"/>
    <cellStyle name="常规 3 9 2 5" xfId="14405"/>
    <cellStyle name="常规 3 2 5 2 3" xfId="14406"/>
    <cellStyle name="常规 13 3 2 4 2 2 4 2" xfId="14407"/>
    <cellStyle name="常规 9 3 2 5 2 2" xfId="14408"/>
    <cellStyle name="常规 7 2 3 4 4" xfId="14409"/>
    <cellStyle name="常规 9 3 2 4 8 2" xfId="14410"/>
    <cellStyle name="常规 12 5 5 2 2" xfId="14411"/>
    <cellStyle name="常规 11 2 4 4 3 2" xfId="14412"/>
    <cellStyle name="常规 6 3 4" xfId="14413"/>
    <cellStyle name="常规 57" xfId="14414"/>
    <cellStyle name="常规 62" xfId="14415"/>
    <cellStyle name="常规 13 3 3 2 5" xfId="14416"/>
    <cellStyle name="常规 7 5 3 2 6" xfId="14417"/>
    <cellStyle name="常规 11 5 4 4 3 2" xfId="14418"/>
    <cellStyle name="常规 8 2 3 4 2 3 3 2" xfId="14419"/>
    <cellStyle name="常规 9 2 3 3 4 2" xfId="14420"/>
    <cellStyle name="常规 2 2 2 2 10 2" xfId="14421"/>
    <cellStyle name="常规 9 2 2 2 5 3 3 2" xfId="14422"/>
    <cellStyle name="常规 9 4 3 2 3" xfId="14423"/>
    <cellStyle name="常规 9 5 2 2 2" xfId="14424"/>
    <cellStyle name="常规 9 2 4 5 2 4 2" xfId="14425"/>
    <cellStyle name="常规 6 4 4 7 2" xfId="14426"/>
    <cellStyle name="常规 13 2 9 4" xfId="14427"/>
    <cellStyle name="常规 6 2 2 2 2 2 5" xfId="14428"/>
    <cellStyle name="常规 11 2 2 3 3 2 2 4" xfId="14429"/>
    <cellStyle name="常规 2 2 3 4 2 3 3" xfId="14430"/>
    <cellStyle name="常规 8 2 2 3 5" xfId="14431"/>
    <cellStyle name="常规 11 3 6 3 2" xfId="14432"/>
    <cellStyle name="常规 7 2 3 2 2 4" xfId="14433"/>
    <cellStyle name="常规 7 2 8 3 3" xfId="14434"/>
    <cellStyle name="常规 11 3 5" xfId="14435"/>
    <cellStyle name="常规 6 2 5 4 5" xfId="14436"/>
    <cellStyle name="常规 42 4 5 2" xfId="14437"/>
    <cellStyle name="常规 10 2 2 4 3 3" xfId="14438"/>
    <cellStyle name="常规 11 3 4 2 6" xfId="14439"/>
    <cellStyle name="常规 2 2 2 2 6 3 4" xfId="14440"/>
    <cellStyle name="常规 2 2 2 2 2 4 2 3 2" xfId="14441"/>
    <cellStyle name="常规 13 5 3 5" xfId="14442"/>
    <cellStyle name="常规 7 2 2 3 3 3" xfId="14443"/>
    <cellStyle name="常规 12 5 3 2 3 3 2" xfId="14444"/>
    <cellStyle name="常规 8 2 2 2 4 2 2 3" xfId="14445"/>
    <cellStyle name="常规 9 3 2 4 5" xfId="14446"/>
    <cellStyle name="常规 12 2 6 4" xfId="14447"/>
    <cellStyle name="常规 8 2 2 5 3 3" xfId="14448"/>
    <cellStyle name="百分比 4 2 6 2" xfId="14449"/>
    <cellStyle name="常规 12 2 2 6 3" xfId="14450"/>
    <cellStyle name="常规 5 2 3 3 3" xfId="14451"/>
    <cellStyle name="常规 45 2 3 2" xfId="14452"/>
    <cellStyle name="常规 50 2 3 2" xfId="14453"/>
    <cellStyle name="常规 6 3 2 4 2 2 2" xfId="14454"/>
    <cellStyle name="常规 8 2 2 2 2 4" xfId="14455"/>
    <cellStyle name="常规 7 3 2 4 3 3" xfId="14456"/>
    <cellStyle name="常规 8 2 2 3 2 4" xfId="14457"/>
    <cellStyle name="常规 8 2 5 3 4 2" xfId="14458"/>
    <cellStyle name="常规 8 2 5 6" xfId="14459"/>
    <cellStyle name="常规 12 2 3 5 2 2" xfId="14460"/>
    <cellStyle name="常规 6 5 7" xfId="14461"/>
    <cellStyle name="常规 8 2 4 2 3 4" xfId="14462"/>
    <cellStyle name="常规 7 2 5 4 2 5" xfId="14463"/>
    <cellStyle name="常规 7 8 5" xfId="14464"/>
    <cellStyle name="常规 9 2 4 5 3 2" xfId="14465"/>
    <cellStyle name="常规 8 2 6 7 2" xfId="14466"/>
    <cellStyle name="常规 13 5 3 2 2" xfId="14467"/>
    <cellStyle name="百分比 2 3 4 2 5" xfId="14468"/>
    <cellStyle name="常规 11 3 4 2 3 2" xfId="14469"/>
    <cellStyle name="常规 9 3 2 4 2 4" xfId="14470"/>
    <cellStyle name="常规 8 2 4 6" xfId="14471"/>
    <cellStyle name="常规 12 2 6 2 2" xfId="14472"/>
    <cellStyle name="常规 6 5 2" xfId="14473"/>
    <cellStyle name="常规 11 5 3 2 2 4 2" xfId="14474"/>
    <cellStyle name="常规 7 2 4 2 2 3 3" xfId="14475"/>
    <cellStyle name="常规 13 3 5 2 2" xfId="14476"/>
    <cellStyle name="常规 11 3 2 4 3 2" xfId="14477"/>
    <cellStyle name="常规 25 3 2" xfId="14478"/>
    <cellStyle name="常规 30 3 2" xfId="14479"/>
    <cellStyle name="常规 8 2 2 2" xfId="14480"/>
    <cellStyle name="常规 11 5 5 6" xfId="14481"/>
    <cellStyle name="常规 4 2 8 3 3" xfId="14482"/>
    <cellStyle name="常规 4 2 3 2 2 2 2 3" xfId="14483"/>
    <cellStyle name="常规 7 7 5" xfId="14484"/>
    <cellStyle name="常规 9 2 7 2 2 4" xfId="14485"/>
    <cellStyle name="常规 8 2 5 5 2 4" xfId="14486"/>
    <cellStyle name="常规 8 2 4 6 3" xfId="14487"/>
    <cellStyle name="常规 12 2 6 2 2 3" xfId="14488"/>
    <cellStyle name="常规 13 11 3" xfId="14489"/>
    <cellStyle name="常规 2 2 2 2 2 3 2 2 4 2" xfId="14490"/>
    <cellStyle name="常规 8 2 2 3 2 3 4 2" xfId="14491"/>
    <cellStyle name="常规 10 2 2 5 2 2 3" xfId="14492"/>
    <cellStyle name="常规 8 2 2 4 2 2" xfId="14493"/>
    <cellStyle name="常规 6 2 3 2 3 4 3" xfId="14494"/>
    <cellStyle name="常规 5 2 4 8" xfId="14495"/>
    <cellStyle name="常规 9 2 3 3 2 5" xfId="14496"/>
    <cellStyle name="常规 7 2 5 2 2 5" xfId="14497"/>
    <cellStyle name="常规 9 3 2 3 8" xfId="14498"/>
    <cellStyle name="常规 13 2 6 2 3 3" xfId="14499"/>
    <cellStyle name="常规 2 6 2 4 2" xfId="14500"/>
    <cellStyle name="常规 10 2 3 2 2 2 6 2" xfId="14501"/>
    <cellStyle name="常规 8 2 7 2 5" xfId="14502"/>
    <cellStyle name="常规 6 6 3 3 4 2" xfId="14503"/>
    <cellStyle name="常规 5 5 4 2 5" xfId="14504"/>
    <cellStyle name="常规 10 2 2 3 5 6 2" xfId="14505"/>
    <cellStyle name="常规 2 2 2 4 3 4 2" xfId="14506"/>
    <cellStyle name="常规 2 2 2 3" xfId="14507"/>
    <cellStyle name="常规 7 3 2 4 3 4" xfId="14508"/>
    <cellStyle name="常规 8 2 2 2 2 5" xfId="14509"/>
    <cellStyle name="常规 8 4 3 2 2 4 2" xfId="14510"/>
    <cellStyle name="常规 6 2 2 2 2 3 4" xfId="14511"/>
    <cellStyle name="常规 2 2 2 3 2 2 2 4 2" xfId="14512"/>
    <cellStyle name="常规 9 4 3 2 6" xfId="14513"/>
    <cellStyle name="常规 5 2 4 3 2 6 2" xfId="14514"/>
    <cellStyle name="常规 2 2 4 4 4" xfId="14515"/>
    <cellStyle name="常规 7 2 4 2 4" xfId="14516"/>
    <cellStyle name="常规 9 3 2 5 6 2" xfId="14517"/>
    <cellStyle name="常规 7 2 5 2 2 4" xfId="14518"/>
    <cellStyle name="常规 3 2 3 5 3" xfId="14519"/>
    <cellStyle name="常规 12 2 3 2 2 2 2 4" xfId="14520"/>
    <cellStyle name="常规 10 3 2 2 2 2 4 2" xfId="14521"/>
    <cellStyle name="常规 8 4 2 4 2" xfId="14522"/>
    <cellStyle name="常规 5 2 5 2 2 2 2" xfId="14523"/>
    <cellStyle name="常规 7 3 3 2 3" xfId="14524"/>
    <cellStyle name="常规 2 2 2 2" xfId="14525"/>
    <cellStyle name="常规 7 3 4 3" xfId="14526"/>
    <cellStyle name="常规 2 2 3 2 2 2 6 2" xfId="14527"/>
    <cellStyle name="常规 8 2 2 4 5" xfId="14528"/>
    <cellStyle name="常规 11 2 4 3 4 3 2" xfId="14529"/>
    <cellStyle name="常规 9 2 6 2 2 4" xfId="14530"/>
    <cellStyle name="常规 2 2 4 4 2 2 2" xfId="14531"/>
    <cellStyle name="常规 13 2 5 3 3" xfId="14532"/>
    <cellStyle name="常规 9 2 2 8" xfId="14533"/>
    <cellStyle name="常规 9 2 2 2 4" xfId="14534"/>
    <cellStyle name="常规 9 2 3 6" xfId="14535"/>
    <cellStyle name="常规 9 2 2 3 2" xfId="14536"/>
    <cellStyle name="常规 9 2 6 2 3 2" xfId="14537"/>
    <cellStyle name="常规 6 4 3 3 2" xfId="14538"/>
    <cellStyle name="常规 8 2 7 2" xfId="14539"/>
    <cellStyle name="常规 4 2 2 2 3 7" xfId="14540"/>
    <cellStyle name="常规 9 2 7 8 2" xfId="14541"/>
    <cellStyle name="常规 6 2 4 2 3 3" xfId="14542"/>
    <cellStyle name="常规 3 2 5 4 3" xfId="14543"/>
    <cellStyle name="常规 9 2 3 2 5 2 4" xfId="14544"/>
    <cellStyle name="常规 45 6" xfId="14545"/>
    <cellStyle name="常规 50 6" xfId="14546"/>
    <cellStyle name="常规 11 2 2 3 7 3" xfId="14547"/>
    <cellStyle name="常规 7 2 5 3 2 2 3" xfId="14548"/>
    <cellStyle name="常规 6 2 3 4 2 5" xfId="14549"/>
    <cellStyle name="常规 9 2 2 4 2 6" xfId="14550"/>
    <cellStyle name="常规 9 2 7 2 2 3" xfId="14551"/>
    <cellStyle name="常规 8 2 8 2 2" xfId="14552"/>
    <cellStyle name="常规 8 2 2 2 4 4" xfId="14553"/>
    <cellStyle name="常规 9 2 6 2 3 3 2" xfId="14554"/>
    <cellStyle name="常规 7 2 5 3 2 3 3" xfId="14555"/>
    <cellStyle name="常规 3 2 2 2 4 4 3" xfId="14556"/>
    <cellStyle name="常规 7 4 4 2 3" xfId="14557"/>
    <cellStyle name="常规 12 2 6 2 3 2" xfId="14558"/>
    <cellStyle name="百分比 2 5" xfId="14559"/>
    <cellStyle name="常规 6 2 9 2" xfId="14560"/>
    <cellStyle name="常规 7 2 3 3 2 3 2" xfId="14561"/>
    <cellStyle name="常规 6 8 6" xfId="14562"/>
    <cellStyle name="常规 11 3 2 5 2 3" xfId="14563"/>
    <cellStyle name="常规 9 2 7 2 3 2" xfId="14564"/>
    <cellStyle name="常规 10 2 2 3 5 4" xfId="14565"/>
    <cellStyle name="常规 2 2 5 3 7 2" xfId="14566"/>
    <cellStyle name="常规 8 2 3 5 2 2 4 2" xfId="14567"/>
    <cellStyle name="常规 9 2 5" xfId="14568"/>
    <cellStyle name="常规 8 2 2 3 2 5" xfId="14569"/>
    <cellStyle name="常规 8 2 4 4 4 2" xfId="14570"/>
    <cellStyle name="常规 9 2 2 2 3 8 2" xfId="14571"/>
    <cellStyle name="常规 7 2 5 5 6" xfId="14572"/>
    <cellStyle name="常规 4 3 2 4 2 3 3 2" xfId="14573"/>
    <cellStyle name="常规 7 3 3 4" xfId="14574"/>
    <cellStyle name="常规 13 4 4 2 2 4 2" xfId="14575"/>
    <cellStyle name="常规 7 2 4 3 2 6" xfId="14576"/>
    <cellStyle name="常规 27 4 2 3" xfId="14577"/>
    <cellStyle name="常规 8 6 3" xfId="14578"/>
    <cellStyle name="常规 8 2 5 5 3 3 2" xfId="14579"/>
    <cellStyle name="常规 9 2 6 3 2" xfId="14580"/>
    <cellStyle name="常规 8 2 2 4 2 6" xfId="14581"/>
    <cellStyle name="常规 10 5 2 2 4" xfId="14582"/>
    <cellStyle name="常规 6 4 5 3" xfId="14583"/>
    <cellStyle name="常规 8 2 4 2 2 2 3" xfId="14584"/>
    <cellStyle name="常规 6 3 2 2 2 2 4" xfId="14585"/>
    <cellStyle name="常规 8 2 3 4 3" xfId="14586"/>
    <cellStyle name="常规 7 2 3 2 2 2 2 2" xfId="14587"/>
    <cellStyle name="常规 9 2 3 3" xfId="14588"/>
    <cellStyle name="常规 8 2 3 2 5 3 2" xfId="14589"/>
    <cellStyle name="常规 9 2 4 3 4 2" xfId="14590"/>
    <cellStyle name="常规 7 2 2 3 4 6" xfId="14591"/>
    <cellStyle name="常规 5 9" xfId="14592"/>
    <cellStyle name="常规 13 7 4 2" xfId="14593"/>
    <cellStyle name="常规 11 3 6 3 3" xfId="14594"/>
    <cellStyle name="常规 7 2 3 2 2 5" xfId="14595"/>
    <cellStyle name="常规 3 7 4 2" xfId="14596"/>
    <cellStyle name="常规 9 2 5 3 5" xfId="14597"/>
    <cellStyle name="常规 4 2 4 4 3 2" xfId="14598"/>
    <cellStyle name="常规 7 2 6 2 3 2" xfId="14599"/>
    <cellStyle name="常规 9 5 4 2 2 3" xfId="14600"/>
    <cellStyle name="常规 7 2 3 4 3 4 2" xfId="14601"/>
    <cellStyle name="常规 5 5 4 2 2 4 2" xfId="14602"/>
    <cellStyle name="常规 8 2 4 4 3 3" xfId="14603"/>
    <cellStyle name="常规 4 8 2 5" xfId="14604"/>
    <cellStyle name="常规 10 2 3 5 7" xfId="14605"/>
    <cellStyle name="常规 3 2 8 5" xfId="14606"/>
    <cellStyle name="常规 9 2 9 4 2" xfId="14607"/>
    <cellStyle name="常规 11 2 3 6 2 2" xfId="14608"/>
    <cellStyle name="常规 7 2 4 3 3 4" xfId="14609"/>
    <cellStyle name="常规 9 2 2 5 8" xfId="14610"/>
    <cellStyle name="常规 3 2 3 6" xfId="14611"/>
    <cellStyle name="常规 8 3 5 7" xfId="14612"/>
    <cellStyle name="常规 11 2 3 8 3" xfId="14613"/>
    <cellStyle name="常规 11 2 5 3 2 3 2" xfId="14614"/>
    <cellStyle name="常规 7 4 4 2 6" xfId="14615"/>
    <cellStyle name="常规 6 3 2 2 2 2 3" xfId="14616"/>
    <cellStyle name="常规 8 2 3 4 2" xfId="14617"/>
    <cellStyle name="常规 10 2 5 3 4 3 2" xfId="14618"/>
    <cellStyle name="常规 13 5 4 7" xfId="14619"/>
    <cellStyle name="常规 7 2 2 3 4 5" xfId="14620"/>
    <cellStyle name="常规 3 2 3 6 2 3" xfId="14621"/>
    <cellStyle name="常规 5 5 2 3 3" xfId="14622"/>
    <cellStyle name="常规 6 4 3 3 4 2" xfId="14623"/>
    <cellStyle name="常规 12 2 4 2 2 5" xfId="14624"/>
    <cellStyle name="常规 6 3 2 2 2 3 2" xfId="14625"/>
    <cellStyle name="常规 6 7 2 2 3" xfId="14626"/>
    <cellStyle name="常规 11 5 4 2 3 3" xfId="14627"/>
    <cellStyle name="常规 3 10 3" xfId="14628"/>
    <cellStyle name="常规 7 5 3 2 2 4" xfId="14629"/>
    <cellStyle name="常规 12 2 3 4 2 3 3 2" xfId="14630"/>
    <cellStyle name="常规 9 2 5 2 2 3 3" xfId="14631"/>
    <cellStyle name="常规 7 4 9" xfId="14632"/>
    <cellStyle name="常规 8 2 4 3 2 6" xfId="14633"/>
    <cellStyle name="常规 13 4 5 2 2" xfId="14634"/>
    <cellStyle name="常规 11 3 3 4 3 2" xfId="14635"/>
    <cellStyle name="常规 12 2 3 2 2 3" xfId="14636"/>
    <cellStyle name="常规 7 2 2 3 6 4 2" xfId="14637"/>
    <cellStyle name="常规 6 4 2 2 2 2" xfId="14638"/>
    <cellStyle name="常规 3 2 3 6 2 4 2" xfId="14639"/>
    <cellStyle name="常规 3 3 2 3 2 3 3 2" xfId="14640"/>
    <cellStyle name="常规 7 2 2 2 2 4 3" xfId="14641"/>
    <cellStyle name="常规 7 2 3 2 6 2" xfId="14642"/>
    <cellStyle name="常规 10 2 4 3 2 3 3" xfId="14643"/>
    <cellStyle name="常规 10 2 2 2 3 3 4 2" xfId="14644"/>
    <cellStyle name="常规 9 2 4 2 2 6 2" xfId="14645"/>
    <cellStyle name="常规 6 2 4 2 3 4" xfId="14646"/>
    <cellStyle name="常规 10 2 3 5 2 2" xfId="14647"/>
    <cellStyle name="常规 6 10 2 4" xfId="14648"/>
    <cellStyle name="常规 9 2 4 2" xfId="14649"/>
    <cellStyle name="常规 11 2 8 5" xfId="14650"/>
    <cellStyle name="常规 4 2 4 3 2 2 3" xfId="14651"/>
    <cellStyle name="常规 13 2 2 2 6 3" xfId="14652"/>
    <cellStyle name="常规 2 2 2 7 2" xfId="14653"/>
    <cellStyle name="常规 8 2 3 4 2 2" xfId="14654"/>
    <cellStyle name="常规 8 3 4 2 3 2" xfId="14655"/>
    <cellStyle name="常规 9 2 5 4 2 2 2" xfId="14656"/>
    <cellStyle name="常规 7 2 3 4 2 6 2" xfId="14657"/>
    <cellStyle name="常规 6 2 3 6 3 3" xfId="14658"/>
    <cellStyle name="常规 8 2 3 4 4 2" xfId="14659"/>
    <cellStyle name="常规 9 2 3 4 2" xfId="14660"/>
    <cellStyle name="常规 8 2 3 2 5 3 3 2" xfId="14661"/>
    <cellStyle name="常规 9 2 5 2 2 2 3" xfId="14662"/>
    <cellStyle name="常规 8 2 2 4 2 6 2" xfId="14663"/>
    <cellStyle name="常规 5 6 3 3" xfId="14664"/>
    <cellStyle name="常规 9 3 5 2 3 2" xfId="14665"/>
    <cellStyle name="常规 5 5 3 2 2 2" xfId="14666"/>
    <cellStyle name="常规 53 2 4 3 2" xfId="14667"/>
    <cellStyle name="常规 48 2 4 3 2" xfId="14668"/>
    <cellStyle name="常规 6 3 2 3 4 3 2" xfId="14669"/>
    <cellStyle name="常规 10 2 3 8" xfId="14670"/>
    <cellStyle name="常规 7 4 3" xfId="14671"/>
    <cellStyle name="常规 3 4 5 3" xfId="14672"/>
    <cellStyle name="常规 10 2 2 2 4" xfId="14673"/>
    <cellStyle name="常规 8 3 2 5 3 2" xfId="14674"/>
    <cellStyle name="常规 6 2 4 3 2 2 4" xfId="14675"/>
    <cellStyle name="常规 7 2 5 4 3 4 2" xfId="14676"/>
    <cellStyle name="常规 5 6 5" xfId="14677"/>
    <cellStyle name="常规 13 4 3 3 3" xfId="14678"/>
    <cellStyle name="常规 2 2 5 5 2 3" xfId="14679"/>
    <cellStyle name="常规 7 5 3 2 3 3" xfId="14680"/>
    <cellStyle name="常规 6 2 2 2 3 2 5" xfId="14681"/>
    <cellStyle name="常规 3 3 5 3 4 2" xfId="14682"/>
    <cellStyle name="常规 11 3 2 3 2 4" xfId="14683"/>
    <cellStyle name="常规 8 2 3 4 2 5" xfId="14684"/>
    <cellStyle name="常规 10 2 2 2 3 2 4" xfId="14685"/>
    <cellStyle name="常规 7 3 2 3 2" xfId="14686"/>
    <cellStyle name="常规 3 5 4 5" xfId="14687"/>
    <cellStyle name="常规 9 2 10 3 2" xfId="14688"/>
    <cellStyle name="常规 10 2 3 4 2 2 4 2" xfId="14689"/>
    <cellStyle name="常规 5 2 4 4 2 2 4" xfId="14690"/>
    <cellStyle name="常规 9 7 2 4" xfId="14691"/>
    <cellStyle name="百分比 2 4 3 4" xfId="14692"/>
    <cellStyle name="常规 13 2 2 2 3 2 3 3" xfId="14693"/>
    <cellStyle name="常规 4 2 7 7" xfId="14694"/>
    <cellStyle name="常规 9 2 2 3 5 4" xfId="14695"/>
    <cellStyle name="常规 6 7 4 3" xfId="14696"/>
    <cellStyle name="常规 9 13 2" xfId="14697"/>
    <cellStyle name="常规 2 2 9 4 3" xfId="14698"/>
    <cellStyle name="常规 6 2 2 2 3 5" xfId="14699"/>
    <cellStyle name="常规 13 7 2 2 2" xfId="14700"/>
    <cellStyle name="常规 9 3 4 2 4" xfId="14701"/>
    <cellStyle name="常规 5 4 7 3 2" xfId="14702"/>
    <cellStyle name="常规 11 5 3 2 2 2" xfId="14703"/>
    <cellStyle name="常规 6 3" xfId="14704"/>
    <cellStyle name="常规 9 2 2 2 4 3 4 2" xfId="14705"/>
    <cellStyle name="常规 3 4 2 3 4" xfId="14706"/>
    <cellStyle name="常规 7 5 3 3 4 2" xfId="14707"/>
    <cellStyle name="常规 2 2 2 2 7 2 3 3" xfId="14708"/>
    <cellStyle name="百分比 3 4" xfId="14709"/>
    <cellStyle name="常规 11 3 2 4 3 3" xfId="14710"/>
    <cellStyle name="常规 13 3 5 2 3" xfId="14711"/>
    <cellStyle name="常规 40 3 3 2 5 2" xfId="14712"/>
    <cellStyle name="常规 13 3 4 2 6 2" xfId="14713"/>
    <cellStyle name="常规 5 2 6 4 2" xfId="14714"/>
    <cellStyle name="常规 8 2 5 3 3 3" xfId="14715"/>
    <cellStyle name="常规 5 3 9" xfId="14716"/>
    <cellStyle name="常规 8 2 4 2 3 4 2" xfId="14717"/>
    <cellStyle name="常规 7 2 4 5" xfId="14718"/>
    <cellStyle name="常规 12 2 5 6 4 2" xfId="14719"/>
    <cellStyle name="常规 12 2 3 2 2 2 3 2" xfId="14720"/>
    <cellStyle name="常规 9 2 4 3" xfId="14721"/>
    <cellStyle name="常规 9 2 2 2 3 2 2 4 2" xfId="14722"/>
    <cellStyle name="常规 2 2 3 4" xfId="14723"/>
    <cellStyle name="常规 9 2 5 4 3 2" xfId="14724"/>
    <cellStyle name="常规 7 3 5 5" xfId="14725"/>
    <cellStyle name="常规 8 3 3 2" xfId="14726"/>
    <cellStyle name="常规 11 2 6 7" xfId="14727"/>
    <cellStyle name="常规 9 2 5 3" xfId="14728"/>
    <cellStyle name="常规 8 3 2 5 6" xfId="14729"/>
    <cellStyle name="常规 5 3 2 2 7 2" xfId="14730"/>
    <cellStyle name="常规 12 2 4 3 2 2 4" xfId="14731"/>
    <cellStyle name="常规 8 2 3 2 2 4 2" xfId="14732"/>
    <cellStyle name="常规 8 2 3 7 4" xfId="14733"/>
    <cellStyle name="常规 6 2 2 2 5 3" xfId="14734"/>
    <cellStyle name="常规 6 9 7" xfId="14735"/>
    <cellStyle name="常规 6 2 3 6 3" xfId="14736"/>
    <cellStyle name="常规 2 2 2 2 2 3 4 2" xfId="14737"/>
    <cellStyle name="常规 4 2 3 8 3" xfId="14738"/>
    <cellStyle name="常规 8 2 3 2 2 3 3" xfId="14739"/>
    <cellStyle name="常规 3 2 5 3 6" xfId="14740"/>
    <cellStyle name="常规 12 2 2 2 4 2" xfId="14741"/>
    <cellStyle name="常规 2 2 3 2 6 4" xfId="14742"/>
    <cellStyle name="常规 7 2 2 2 2 2 3 3 2" xfId="14743"/>
    <cellStyle name="常规 9 2 2 2 2 3" xfId="14744"/>
    <cellStyle name="常规 13 2 5 7 2" xfId="14745"/>
    <cellStyle name="常规 9 2 6 7" xfId="14746"/>
    <cellStyle name="常规 12 2 4 5 5" xfId="14747"/>
    <cellStyle name="常规 4 2 2 3 6" xfId="14748"/>
    <cellStyle name="常规 27 3 2 2 2 3" xfId="14749"/>
    <cellStyle name="百分比 4 4 3 4 2" xfId="14750"/>
    <cellStyle name="常规 5 3 2 9" xfId="14751"/>
    <cellStyle name="常规 12 9 2 4 2" xfId="14752"/>
    <cellStyle name="常规 7 2 5 2 5" xfId="14753"/>
    <cellStyle name="常规 12 2 2 5 5" xfId="14754"/>
    <cellStyle name="常规 7 2 3 8 3" xfId="14755"/>
    <cellStyle name="常规 5 6 4 3" xfId="14756"/>
    <cellStyle name="常规 8 3 10" xfId="14757"/>
    <cellStyle name="常规 5 2 2 4 4 2" xfId="14758"/>
    <cellStyle name="常规 8 2 3 2 4 5" xfId="14759"/>
    <cellStyle name="常规 12 2 2 5 3 3" xfId="14760"/>
    <cellStyle name="常规 5 7 2 2 2" xfId="14761"/>
    <cellStyle name="常规 7 2 3 2 4 2 3 3" xfId="14762"/>
    <cellStyle name="常规 8 2 4 5 2 4" xfId="14763"/>
    <cellStyle name="常规 6 5 2 3 2" xfId="14764"/>
    <cellStyle name="常规 11 2 2 3 3 2 4" xfId="14765"/>
    <cellStyle name="常规 12 3 4 2 2 4" xfId="14766"/>
    <cellStyle name="常规 13 2 2 3 4 2 4" xfId="14767"/>
    <cellStyle name="常规 8 2 2 2 2 4 3 2" xfId="14768"/>
    <cellStyle name="常规 10 2 4 5 3" xfId="14769"/>
    <cellStyle name="常规 56 2 3 2" xfId="14770"/>
    <cellStyle name="常规 6 3 3 4 4 3 2" xfId="14771"/>
    <cellStyle name="常规 7 2 3 2 3 4 2" xfId="14772"/>
    <cellStyle name="常规 5 2 2 2 4 3 4 2" xfId="14773"/>
    <cellStyle name="常规 11 2 5 4 2 5" xfId="14774"/>
    <cellStyle name="常规 6 2 2 5 2 6 2" xfId="14775"/>
    <cellStyle name="常规 44 3 2 3" xfId="14776"/>
    <cellStyle name="常规 4 2 2 2 4 2 6 2" xfId="14777"/>
    <cellStyle name="常规 11 2 3 4 2 2 3" xfId="14778"/>
    <cellStyle name="常规 11 4 4 7" xfId="14779"/>
    <cellStyle name="常规 4 2 2 2 4 2 2 4 2" xfId="14780"/>
    <cellStyle name="常规 9 7 2 2 4 2" xfId="14781"/>
    <cellStyle name="常规 5 4 3 2 3 3" xfId="14782"/>
    <cellStyle name="常规 7 2 3 2 4 2 2 4 2" xfId="14783"/>
    <cellStyle name="常规 7 2 3 2 4 2 2 4" xfId="14784"/>
    <cellStyle name="常规 12 3 5 4 3" xfId="14785"/>
    <cellStyle name="百分比 4 4 2 2 3" xfId="14786"/>
    <cellStyle name="常规 10 2 2 2 3 7" xfId="14787"/>
    <cellStyle name="常规 12 2 4 2 3 3" xfId="14788"/>
    <cellStyle name="常规 8 2 5 7 3" xfId="14789"/>
    <cellStyle name="常规 7 2 2 4 2 2" xfId="14790"/>
    <cellStyle name="常规 2 2 4 5 3 3 2" xfId="14791"/>
    <cellStyle name="常规 8 2 2 2 2 3 3" xfId="14792"/>
    <cellStyle name="常规 6 2 2 2 5 6" xfId="14793"/>
    <cellStyle name="常规 13 5 3 2 4" xfId="14794"/>
    <cellStyle name="常规 6 3 2 2 2" xfId="14795"/>
    <cellStyle name="常规 8 2 3 2 5 6" xfId="14796"/>
    <cellStyle name="常规 7 2 3 2 2 2 5" xfId="14797"/>
    <cellStyle name="常规 47 4 3 2" xfId="14798"/>
    <cellStyle name="常规 52 4 3 2" xfId="14799"/>
    <cellStyle name="常规 2 2 4 3 7 2" xfId="14800"/>
    <cellStyle name="常规 9 2 6 3 4 2" xfId="14801"/>
    <cellStyle name="常规 8 2 6 5" xfId="14802"/>
    <cellStyle name="常规 5 2 4 3 2 2 4" xfId="14803"/>
    <cellStyle name="常规 13 2 3 2 5 2 2" xfId="14804"/>
    <cellStyle name="常规 10 3 3 6" xfId="14805"/>
    <cellStyle name="常规 8 2 6 4 3 2" xfId="14806"/>
    <cellStyle name="常规 10 2 2 2 3" xfId="14807"/>
    <cellStyle name="常规 6 2 4 3 2 2 3" xfId="14808"/>
    <cellStyle name="常规 3 4 5 2" xfId="14809"/>
    <cellStyle name="常规 12 2 2 2 2 3 4" xfId="14810"/>
    <cellStyle name="常规 12 3 2 4 6" xfId="14811"/>
    <cellStyle name="常规 8 2 3 5 3 4 2" xfId="14812"/>
    <cellStyle name="常规 11 2 4 7 2" xfId="14813"/>
    <cellStyle name="常规 7 2 2 3 2 4 2" xfId="14814"/>
    <cellStyle name="常规 6 6 5" xfId="14815"/>
    <cellStyle name="常规 13 4 4 3 3" xfId="14816"/>
    <cellStyle name="常规 4 10 2 3 3 2" xfId="14817"/>
    <cellStyle name="常规 7 9 3" xfId="14818"/>
    <cellStyle name="常规 9 3 2 2" xfId="14819"/>
    <cellStyle name="常规 9 2 8 6 2" xfId="14820"/>
    <cellStyle name="常规 9 2 2 2 4 2 2" xfId="14821"/>
    <cellStyle name="常规 2 3 2 3 3 4" xfId="14822"/>
    <cellStyle name="常规 12 3 2 3 2 6 2" xfId="14823"/>
    <cellStyle name="常规 57 2 2 3" xfId="14824"/>
    <cellStyle name="常规 6 10 2 2" xfId="14825"/>
    <cellStyle name="常规 7 2 5 3 2 3" xfId="14826"/>
    <cellStyle name="常规 12 3 5 4 2" xfId="14827"/>
    <cellStyle name="常规 8 2 2 3 7" xfId="14828"/>
    <cellStyle name="常规 11 2 3 2 3 4 2" xfId="14829"/>
    <cellStyle name="常规 8 2 5 3 4 3" xfId="14830"/>
    <cellStyle name="常规 2 2 4 4 2 3 2" xfId="14831"/>
    <cellStyle name="常规 9 2 2 3 4" xfId="14832"/>
    <cellStyle name="常规 11 5 2 4 3" xfId="14833"/>
    <cellStyle name="常规 2 2 4 2 2 3 3 2" xfId="14834"/>
    <cellStyle name="常规 6 5 3 7" xfId="14835"/>
    <cellStyle name="常规 9 2 2 2 5 6" xfId="14836"/>
    <cellStyle name="常规 9 5 3 2 2" xfId="14837"/>
    <cellStyle name="常规 3 2 4 3 3 4 2" xfId="14838"/>
    <cellStyle name="常规 12 2 3 2 3 4" xfId="14839"/>
    <cellStyle name="常规 13 5 4 2 3 3" xfId="14840"/>
    <cellStyle name="常规 5 2 2 2 2 2 2" xfId="14841"/>
    <cellStyle name="常规 5 4 2 4 2" xfId="14842"/>
    <cellStyle name="常规 43 3 5 2" xfId="14843"/>
    <cellStyle name="常规 3 2 5 3 2 3 3 2" xfId="14844"/>
    <cellStyle name="常规 9 2 2 3 3 8 2" xfId="14845"/>
    <cellStyle name="常规 8 2 5 4 4 2" xfId="14846"/>
    <cellStyle name="常规 8 2 5 4 2 5" xfId="14847"/>
    <cellStyle name="常规 6 3 3 6 4" xfId="14848"/>
    <cellStyle name="常规 9 2 2 2 7 2" xfId="14849"/>
    <cellStyle name="常规 8 2 5 4 2 3" xfId="14850"/>
    <cellStyle name="常规 8 2 5 2 3" xfId="14851"/>
    <cellStyle name="常规 7 5 3 4 2" xfId="14852"/>
    <cellStyle name="常规 7 7 2 2 4" xfId="14853"/>
    <cellStyle name="常规 13 2 4 2 2 2 3" xfId="14854"/>
    <cellStyle name="常规 12 2 3 5 2 2 3" xfId="14855"/>
    <cellStyle name="常规 5 5 4 2 6 2" xfId="14856"/>
    <cellStyle name="常规 5 8 4" xfId="14857"/>
    <cellStyle name="常规 7 2 2 3 3 2" xfId="14858"/>
    <cellStyle name="常规 8 2 2 2 4 2 2 2" xfId="14859"/>
    <cellStyle name="常规 51 2 2 2 3" xfId="14860"/>
    <cellStyle name="常规 46 2 2 2 3" xfId="14861"/>
    <cellStyle name="常规 9 2 2 3 2 8" xfId="14862"/>
    <cellStyle name="常规 11 2 3 4 2 3 2" xfId="14863"/>
    <cellStyle name="常规 5 5 4 2 6" xfId="14864"/>
    <cellStyle name="常规 7 8 2 4" xfId="14865"/>
    <cellStyle name="常规 10 4 3 2 3 2" xfId="14866"/>
    <cellStyle name="常规 5 5 5 2 2" xfId="14867"/>
    <cellStyle name="常规 3 2 2 2 3 5" xfId="14868"/>
    <cellStyle name="常规 7 4 3 3" xfId="14869"/>
    <cellStyle name="常规 8 4 2 2 2 4 2" xfId="14870"/>
    <cellStyle name="常规 6 9 4" xfId="14871"/>
    <cellStyle name="常规 12 2 5 5" xfId="14872"/>
    <cellStyle name="常规 3 3 3 2 3 3 2" xfId="14873"/>
    <cellStyle name="常规 4 3 2 4 4 3" xfId="14874"/>
    <cellStyle name="常规 3 4 4 2 5" xfId="14875"/>
    <cellStyle name="常规 6 3 3 7 3" xfId="14876"/>
    <cellStyle name="常规 43 3 3 3" xfId="14877"/>
    <cellStyle name="常规 4 2 3 4 5" xfId="14878"/>
    <cellStyle name="常规 7 3 2 3 7 2" xfId="14879"/>
    <cellStyle name="常规 43 3 3 2" xfId="14880"/>
    <cellStyle name="常规 9 2 3 2 11 2" xfId="14881"/>
    <cellStyle name="常规 40 5 2 3 3" xfId="14882"/>
    <cellStyle name="常规 4 2 3 4 4" xfId="14883"/>
    <cellStyle name="常规 8 2 5 3" xfId="14884"/>
    <cellStyle name="常规 8 2 3 3 4 3" xfId="14885"/>
    <cellStyle name="常规 8 2 5 2" xfId="14886"/>
    <cellStyle name="常规 6 2 3 5 3 3" xfId="14887"/>
    <cellStyle name="常规 11 2 3 6" xfId="14888"/>
    <cellStyle name="常规 4 2 3 4 4 3" xfId="14889"/>
    <cellStyle name="常规 10 2 2 2 7 3 2" xfId="14890"/>
    <cellStyle name="常规 9 2 2 2 2 2 3 2" xfId="14891"/>
    <cellStyle name="常规 4 10 4" xfId="14892"/>
    <cellStyle name="常规 3 4 3 4" xfId="14893"/>
    <cellStyle name="常规 5 7 2 3 2" xfId="14894"/>
    <cellStyle name="常规 12 2 6 2 2 4" xfId="14895"/>
    <cellStyle name="常规 8 2 4 6 4" xfId="14896"/>
    <cellStyle name="常规 6 3 2 2 3" xfId="14897"/>
    <cellStyle name="常规 8 2 4 5 4" xfId="14898"/>
    <cellStyle name="常规 27 2 2 2 2 5" xfId="14899"/>
    <cellStyle name="常规 10 4 2 3 4 2" xfId="14900"/>
    <cellStyle name="常规 9 2 3 4 2 3 3 2" xfId="14901"/>
    <cellStyle name="常规 12 2 2 3 2 2 2 4 2" xfId="14902"/>
    <cellStyle name="常规 11 2 3 8" xfId="14903"/>
    <cellStyle name="常规 8 2 4 5 3 3 2" xfId="14904"/>
    <cellStyle name="常规 6 3 2 2 3 4" xfId="14905"/>
    <cellStyle name="常规 3 6 3 7" xfId="14906"/>
    <cellStyle name="百分比 4 5 6" xfId="14907"/>
    <cellStyle name="常规 12 2 3 2 2 2" xfId="14908"/>
    <cellStyle name="常规 8 2 4 5 3 3" xfId="14909"/>
    <cellStyle name="常规 40 3 2 5" xfId="14910"/>
    <cellStyle name="常规 12 2 2 5 2 2 4" xfId="14911"/>
    <cellStyle name="常规 6 2 3 5 2 2 4" xfId="14912"/>
    <cellStyle name="常规 8 2 4 5 3 2" xfId="14913"/>
    <cellStyle name="常规 12 2 4 2 2 6 2" xfId="14914"/>
    <cellStyle name="常规 8 3 2 2 2 3 2" xfId="14915"/>
    <cellStyle name="常规 8 2 4 4 4 3" xfId="14916"/>
    <cellStyle name="常规 10 2 5 4 4" xfId="14917"/>
    <cellStyle name="常规 8 2 3 2 9" xfId="14918"/>
    <cellStyle name="常规 7 2 2 2 5 4" xfId="14919"/>
    <cellStyle name="常规 13 4 5 6" xfId="14920"/>
    <cellStyle name="常规 27 4 4 5 2" xfId="14921"/>
    <cellStyle name="常规 9 2 2 2 3 6" xfId="14922"/>
    <cellStyle name="常规 8 2 2 4 2 5" xfId="14923"/>
    <cellStyle name="常规 3 2 2 2 3 7 2" xfId="14924"/>
    <cellStyle name="常规 5 2 4 5 2 3" xfId="14925"/>
    <cellStyle name="常规 7 7 2 5" xfId="14926"/>
    <cellStyle name="常规 6 2 2 2 4 2 3" xfId="14927"/>
    <cellStyle name="常规 3 2 4 7" xfId="14928"/>
    <cellStyle name="常规 8 3 2 3 2 6" xfId="14929"/>
    <cellStyle name="常规 3 2 2 3 7 2" xfId="14930"/>
    <cellStyle name="常规 7 2 3 2 3 2 5" xfId="14931"/>
    <cellStyle name="常规 7 5 3 3 2" xfId="14932"/>
    <cellStyle name="常规 8 2 3 2 4 2" xfId="14933"/>
    <cellStyle name="常规 9 2 4 3 2 3 2" xfId="14934"/>
    <cellStyle name="常规 7 2 2 3 2 7 2" xfId="14935"/>
    <cellStyle name="常规 8 2 4 2" xfId="14936"/>
    <cellStyle name="常规 7 2 2 3 5 3 3" xfId="14937"/>
    <cellStyle name="常规 6 2 2 2 5 3 3 2" xfId="14938"/>
    <cellStyle name="常规 8 2 4" xfId="14939"/>
    <cellStyle name="常规 6 2 2 2 5 3 3" xfId="14940"/>
    <cellStyle name="常规 3 2 5 5 2 2" xfId="14941"/>
    <cellStyle name="常规 46 4" xfId="14942"/>
    <cellStyle name="常规 51 4" xfId="14943"/>
    <cellStyle name="常规 43 2 6 2" xfId="14944"/>
    <cellStyle name="常规 3 2 5 3 2 2 4 2" xfId="14945"/>
    <cellStyle name="常规 8 2 3 6 3 3" xfId="14946"/>
    <cellStyle name="常规 8 2 3 6 2 4 2" xfId="14947"/>
    <cellStyle name="常规 13 3 2 4 6" xfId="14948"/>
    <cellStyle name="常规 12 2 3 2 2 3 4" xfId="14949"/>
    <cellStyle name="常规 13 5 6 4 2" xfId="14950"/>
    <cellStyle name="常规 6 4 2 3 2" xfId="14951"/>
    <cellStyle name="常规 8 2 3 4 3 4" xfId="14952"/>
    <cellStyle name="常规 9 2 5 2 7" xfId="14953"/>
    <cellStyle name="常规 9 3 10" xfId="14954"/>
    <cellStyle name="常规 11 2 3 3 6" xfId="14955"/>
    <cellStyle name="常规 12 4 4 5" xfId="14956"/>
    <cellStyle name="常规 4 2 2 5 7 2" xfId="14957"/>
    <cellStyle name="常规 3 2 3 5 2 3 2" xfId="14958"/>
    <cellStyle name="常规 2 3 2 2 2 3" xfId="14959"/>
    <cellStyle name="常规 9 4 3 3 3" xfId="14960"/>
    <cellStyle name="常规 13 12" xfId="14961"/>
    <cellStyle name="常规 8 2 3 3 3 4" xfId="14962"/>
    <cellStyle name="百分比 2 2 3 4" xfId="14963"/>
    <cellStyle name="常规 7 2 3 5 2 2 4" xfId="14964"/>
    <cellStyle name="常规 7 2 3 4 3 4" xfId="14965"/>
    <cellStyle name="常规 6 9 3 4 2" xfId="14966"/>
    <cellStyle name="常规 13 5 5 6" xfId="14967"/>
    <cellStyle name="常规 11 2 3 6 3 3 2" xfId="14968"/>
    <cellStyle name="常规 2 2 5 3 2 2 2" xfId="14969"/>
    <cellStyle name="常规 11 5 7 3" xfId="14970"/>
    <cellStyle name="常规 8 2 3 2" xfId="14971"/>
    <cellStyle name="常规 11 2 2 5 2 6" xfId="14972"/>
    <cellStyle name="常规 13 2 4 5 2 2" xfId="14973"/>
    <cellStyle name="常规 27 3 3 2 2 2" xfId="14974"/>
    <cellStyle name="常规 8 2 4 4" xfId="14975"/>
    <cellStyle name="常规 12 3 2 4 2 6 2" xfId="14976"/>
    <cellStyle name="常规 7 2 7 3 4" xfId="14977"/>
    <cellStyle name="常规 11" xfId="14978"/>
    <cellStyle name="常规 8 3 5 3 3" xfId="14979"/>
    <cellStyle name="常规 3 2 3 2 3" xfId="14980"/>
    <cellStyle name="常规 52 2 2 3 3 2" xfId="14981"/>
    <cellStyle name="常规 47 2 2 3 3 2" xfId="14982"/>
    <cellStyle name="常规 6 3 2 4 7 2" xfId="14983"/>
    <cellStyle name="常规 6 8 3 4 2" xfId="14984"/>
    <cellStyle name="常规 8 2 4 4 5" xfId="14985"/>
    <cellStyle name="常规 9 2 2 2 2 6" xfId="14986"/>
    <cellStyle name="常规 9 7 2 5" xfId="14987"/>
    <cellStyle name="百分比 2 5 4 2" xfId="14988"/>
    <cellStyle name="常规 4 4 9" xfId="14989"/>
    <cellStyle name="常规 4 2 2 3 2 2 2 3" xfId="14990"/>
    <cellStyle name="常规 8 2 5" xfId="14991"/>
    <cellStyle name="常规 8 2 3 2 2 5" xfId="14992"/>
    <cellStyle name="常规 6 2 2 2 3 2 2 4 2" xfId="14993"/>
    <cellStyle name="常规 8 2 3 2 2 2 3 3" xfId="14994"/>
    <cellStyle name="常规 6 2 2 3 2 2 5" xfId="14995"/>
    <cellStyle name="常规 9 3 2 5 6" xfId="14996"/>
    <cellStyle name="常规 13 5 4 6" xfId="14997"/>
    <cellStyle name="常规 7 2 2 3 4 4" xfId="14998"/>
    <cellStyle name="常规 9 3 2 4 6" xfId="14999"/>
    <cellStyle name="常规 4 3 2 4 2 3 3" xfId="15000"/>
    <cellStyle name="常规 12 2 4 2 2 3 3 2" xfId="15001"/>
    <cellStyle name="常规 9 2 2 2 3 2 2 3" xfId="15002"/>
    <cellStyle name="常规 9 2 5 4 2" xfId="15003"/>
    <cellStyle name="常规 4 4 2 5" xfId="15004"/>
    <cellStyle name="常规 11 2 2 2 3 2 2 3" xfId="15005"/>
    <cellStyle name="常规 12 10 4 2" xfId="15006"/>
    <cellStyle name="常规 4 2 3 2 2 4 3 2" xfId="15007"/>
    <cellStyle name="常规 5 5 2 2 2 2" xfId="15008"/>
    <cellStyle name="百分比 2 3 3 2 4" xfId="15009"/>
    <cellStyle name="常规 7 5 4 2 3 3 2" xfId="15010"/>
    <cellStyle name="常规 7 2 4 2 2 2 2" xfId="15011"/>
    <cellStyle name="常规 11 5 6 4 2" xfId="15012"/>
    <cellStyle name="常规 7 2 5 2 3 4" xfId="15013"/>
    <cellStyle name="常规 11 2 4 5 2 2" xfId="15014"/>
    <cellStyle name="常规 4 2 3 2 7 3 2" xfId="15015"/>
    <cellStyle name="常规 12 2 5 5 2 2" xfId="15016"/>
    <cellStyle name="常规 10 2 3 5 2 6" xfId="15017"/>
    <cellStyle name="常规 8 2 4 2 3 2" xfId="15018"/>
    <cellStyle name="常规 6 2 2 2 3 6" xfId="15019"/>
    <cellStyle name="常规 8 2 4 4 2 2 4 2" xfId="15020"/>
    <cellStyle name="常规 3 3 3 3 2" xfId="15021"/>
    <cellStyle name="常规 12 2 2" xfId="15022"/>
    <cellStyle name="常规 6 2 6 3 2" xfId="15023"/>
    <cellStyle name="常规 4 13 3" xfId="15024"/>
    <cellStyle name="常规 10 2 2 3 4" xfId="15025"/>
    <cellStyle name="常规 3 4 6 3" xfId="15026"/>
    <cellStyle name="百分比 2 8 2" xfId="15027"/>
    <cellStyle name="常规 9 2 2 5 6" xfId="15028"/>
    <cellStyle name="常规 5 2 8 6" xfId="15029"/>
    <cellStyle name="常规 7 3 3 2 3 3 2" xfId="15030"/>
    <cellStyle name="常规 4 2 3 2 5 3" xfId="15031"/>
    <cellStyle name="常规 8 2 2 3 3 2 2 4 2" xfId="15032"/>
    <cellStyle name="常规 2 2 2 3 3 2 2" xfId="15033"/>
    <cellStyle name="常规 6 2 2 5 2" xfId="15034"/>
    <cellStyle name="常规 8 2 4 2 2 2 2" xfId="15035"/>
    <cellStyle name="常规 10 5 2 2 3" xfId="15036"/>
    <cellStyle name="常规 6 4 5 2" xfId="15037"/>
    <cellStyle name="常规 57 2 5 2" xfId="15038"/>
    <cellStyle name="常规 8 2 2 4 2 3" xfId="15039"/>
    <cellStyle name="常规 6 3 3 2 2 2 2" xfId="15040"/>
    <cellStyle name="常规 5 3 2 6 4" xfId="15041"/>
    <cellStyle name="常规 12 2 2 2 5 6" xfId="15042"/>
    <cellStyle name="常规 4 2 2 3 3 4" xfId="15043"/>
    <cellStyle name="常规 8 2 2 3 4 3 4 2" xfId="15044"/>
    <cellStyle name="常规 8 2 2 3 4 3 4" xfId="15045"/>
    <cellStyle name="常规 9 9 2 6" xfId="15046"/>
    <cellStyle name="常规 55 4 2" xfId="15047"/>
    <cellStyle name="常规 2 5 3 3" xfId="15048"/>
    <cellStyle name="常规 7 2 4 9" xfId="15049"/>
    <cellStyle name="常规 9 2 5 3 2 6" xfId="15050"/>
    <cellStyle name="常规 2 2 2 5 2 2 4" xfId="15051"/>
    <cellStyle name="常规 7 3 2 2 6" xfId="15052"/>
    <cellStyle name="常规 4 2 3 2 4 7" xfId="15053"/>
    <cellStyle name="常规 6 2 5 2 4 3" xfId="15054"/>
    <cellStyle name="常规 11 2 2 2 4 2" xfId="15055"/>
    <cellStyle name="常规 6 2 5 3 2 2 4 2" xfId="15056"/>
    <cellStyle name="常规 12 3 3 3 2" xfId="15057"/>
    <cellStyle name="常规 8 2 2 3 3 2 6" xfId="15058"/>
    <cellStyle name="常规 2 3 2 4" xfId="15059"/>
    <cellStyle name="常规 9 2 2 2 3 2 3 3 2" xfId="15060"/>
    <cellStyle name="常规 5 2 3 8 3" xfId="15061"/>
    <cellStyle name="常规 55 3 3 3 2" xfId="15062"/>
    <cellStyle name="常规 7 7 4 2" xfId="15063"/>
    <cellStyle name="常规 11 2 2 4 2 6 2" xfId="15064"/>
    <cellStyle name="常规 13 2 4 4 2 2 2" xfId="15065"/>
    <cellStyle name="常规 8 2 2 4 7 2" xfId="15066"/>
    <cellStyle name="常规 8 2 2 2 7 3" xfId="15067"/>
    <cellStyle name="常规 2 9 2 6 2" xfId="15068"/>
    <cellStyle name="常规 10 2 5 3 3 4" xfId="15069"/>
    <cellStyle name="常规 8 2 3 2 2 3 2" xfId="15070"/>
    <cellStyle name="常规 47 2 2" xfId="15071"/>
    <cellStyle name="常规 52 2 2" xfId="15072"/>
    <cellStyle name="常规 8 2 2 2 2 4 2" xfId="15073"/>
    <cellStyle name="常规 7 2 2 2 2 2 4" xfId="15074"/>
    <cellStyle name="常规 9 2 5 3 3 3" xfId="15075"/>
    <cellStyle name="常规 7 2 5 6" xfId="15076"/>
    <cellStyle name="常规 10 2 7 3" xfId="15077"/>
    <cellStyle name="常规 8 2 3 2 2 4 3 2" xfId="15078"/>
    <cellStyle name="常规 45 3 2" xfId="15079"/>
    <cellStyle name="常规 50 3 2" xfId="15080"/>
    <cellStyle name="百分比 2 4 2 2 4 2" xfId="15081"/>
    <cellStyle name="常规 9 2 4 4 2 4" xfId="15082"/>
    <cellStyle name="常规 4 3 2 5 4" xfId="15083"/>
    <cellStyle name="常规 8 2 2 2 3 4 3" xfId="15084"/>
    <cellStyle name="常规 3 2 2 2 6 2" xfId="15085"/>
    <cellStyle name="百分比 2 2 4 7" xfId="15086"/>
    <cellStyle name="常规 6 2 2 4 4 3 2" xfId="15087"/>
    <cellStyle name="常规 8 2 2 2 2 6" xfId="15088"/>
    <cellStyle name="常规 4 6 3 4 3" xfId="15089"/>
    <cellStyle name="常规 11 2 2 2 5 2 3" xfId="15090"/>
    <cellStyle name="常规 8 2 2 4 2 2 2" xfId="15091"/>
    <cellStyle name="常规 6 2 3 2 3 4 3 2" xfId="15092"/>
    <cellStyle name="常规 6 3 2 4 2 2 4 2" xfId="15093"/>
    <cellStyle name="百分比 3 4 2 4" xfId="15094"/>
    <cellStyle name="常规 13 2 2 2 4 2 2 3" xfId="15095"/>
    <cellStyle name="常规 4 10 7 2" xfId="15096"/>
    <cellStyle name="常规 3 4 3 7 2" xfId="15097"/>
    <cellStyle name="常规 13 2 4 5 3 2" xfId="15098"/>
    <cellStyle name="常规 9 3 11" xfId="15099"/>
    <cellStyle name="常规 9 2 5 2 8" xfId="15100"/>
    <cellStyle name="常规 8 2 3 2 4 4" xfId="15101"/>
    <cellStyle name="常规 6 2 2 3 2 2 6" xfId="15102"/>
    <cellStyle name="常规 7 2 2 2 9" xfId="15103"/>
    <cellStyle name="常规 9 2 5 2 2 3 3 2" xfId="15104"/>
    <cellStyle name="常规 7 3 2 2 3" xfId="15105"/>
    <cellStyle name="常规 6 6 3 2 2 4" xfId="15106"/>
    <cellStyle name="常规 11 2 5 3 2 2 2" xfId="15107"/>
    <cellStyle name="常规 6 2 2 2 7 3" xfId="15108"/>
    <cellStyle name="常规 12 2 8 3" xfId="15109"/>
    <cellStyle name="常规 6 2 2 2 7 2" xfId="15110"/>
    <cellStyle name="常规 7 2 2 3 4 4 3" xfId="15111"/>
    <cellStyle name="常规 6 2 2 2 5 2 4 2" xfId="15112"/>
    <cellStyle name="常规 6 2 2 2 5 2 3" xfId="15113"/>
    <cellStyle name="常规 10 3 4 2 3 3 2" xfId="15114"/>
    <cellStyle name="常规 9 2 2 3 2 3 3" xfId="15115"/>
    <cellStyle name="常规 12 2 5 4 6" xfId="15116"/>
    <cellStyle name="常规 6 2 2 2 4 3" xfId="15117"/>
    <cellStyle name="常规 58 2 5 2" xfId="15118"/>
    <cellStyle name="常规 8 2 2 3 4 2 2 4 2" xfId="15119"/>
    <cellStyle name="常规 7 2 2 2 4 2 3 2" xfId="15120"/>
    <cellStyle name="常规 13 4 4 4 3 2" xfId="15121"/>
    <cellStyle name="常规 8 2 4 3 2 2 2" xfId="15122"/>
    <cellStyle name="常规 6 2 2 2 4 2 2" xfId="15123"/>
    <cellStyle name="常规 4 2 3 7" xfId="15124"/>
    <cellStyle name="常规 9 3 5 8" xfId="15125"/>
    <cellStyle name="常规 9 2 3 5 4" xfId="15126"/>
    <cellStyle name="常规 6 2 2 2 3 2 3" xfId="15127"/>
    <cellStyle name="常规 4 2 3 6 4" xfId="15128"/>
    <cellStyle name="常规 9 2 3 5 3 4" xfId="15129"/>
    <cellStyle name="常规 6 2 2 2 3 2 2 3" xfId="15130"/>
    <cellStyle name="常规 6 2 2 2 3 2 2 2" xfId="15131"/>
    <cellStyle name="常规 9 2 2 2 2 2 6 2" xfId="15132"/>
    <cellStyle name="常规 4 13 4" xfId="15133"/>
    <cellStyle name="常规 10 2 2 3 5" xfId="15134"/>
    <cellStyle name="常规 3 4 6 4" xfId="15135"/>
    <cellStyle name="常规 10 3 3 2 2" xfId="15136"/>
    <cellStyle name="常规 5 3 2 2 3 2" xfId="15137"/>
    <cellStyle name="常规 9 5 4 4 2" xfId="15138"/>
    <cellStyle name="常规 2 2 2 2 3 3 2 2 4 2" xfId="15139"/>
    <cellStyle name="百分比 2 8 3" xfId="15140"/>
    <cellStyle name="常规 6 2 2 2 2 2 6" xfId="15141"/>
    <cellStyle name="常规 9 2 2 5 7" xfId="15142"/>
    <cellStyle name="常规 13 3 5 2 6" xfId="15143"/>
    <cellStyle name="常规 13 3 4 4 3 2" xfId="15144"/>
    <cellStyle name="常规 6 2 2 2 2 2 2 4 2" xfId="15145"/>
    <cellStyle name="常规 3 5 4 2 5" xfId="15146"/>
    <cellStyle name="常规 10 2 3 2 7 3 2" xfId="15147"/>
    <cellStyle name="百分比 3 4 4" xfId="15148"/>
    <cellStyle name="常规 7 2 4 3 6" xfId="15149"/>
    <cellStyle name="常规 8 2 2 2 5 2" xfId="15150"/>
    <cellStyle name="常规 59 5 2" xfId="15151"/>
    <cellStyle name="常规 4 2 6 4" xfId="15152"/>
    <cellStyle name="常规 8 2 2 3 2 2 4" xfId="15153"/>
    <cellStyle name="常规 12 3 2 4 2 5" xfId="15154"/>
    <cellStyle name="常规 55 2 3" xfId="15155"/>
    <cellStyle name="常规 6 3 4 3 3" xfId="15156"/>
    <cellStyle name="常规 6 3 3 2 2 6 2" xfId="15157"/>
    <cellStyle name="常规 5 3 8" xfId="15158"/>
    <cellStyle name="常规 13 2 5 4 2 6" xfId="15159"/>
    <cellStyle name="常规 6 3 7 4 2" xfId="15160"/>
    <cellStyle name="常规 58 3 2" xfId="15161"/>
    <cellStyle name="常规 57 4 2" xfId="15162"/>
    <cellStyle name="常规 10 2 2 3 5 2 2" xfId="15163"/>
    <cellStyle name="常规 8 2 2 3 2 2" xfId="15164"/>
    <cellStyle name="常规 6 2 3 2 2 4 3" xfId="15165"/>
    <cellStyle name="常规 7 2 3 2 5 2 2" xfId="15166"/>
    <cellStyle name="常规 7 2 3 3 7" xfId="15167"/>
    <cellStyle name="常规 44 2 2 2" xfId="15168"/>
    <cellStyle name="常规 9 3 2 2 3 4 2" xfId="15169"/>
    <cellStyle name="常规 10 2 5 3 2 3 3" xfId="15170"/>
    <cellStyle name="常规 7 3 3 2 6 2" xfId="15171"/>
    <cellStyle name="常规 5 6 2 2 4" xfId="15172"/>
    <cellStyle name="常规 55 2 5" xfId="15173"/>
    <cellStyle name="常规 9 2 3 2 4" xfId="15174"/>
    <cellStyle name="常规 5 8 5" xfId="15175"/>
    <cellStyle name="常规 5 8 3 3" xfId="15176"/>
    <cellStyle name="常规 6 2 2 4 2" xfId="15177"/>
    <cellStyle name="常规 5 7 6" xfId="15178"/>
    <cellStyle name="常规 5 7 4 2" xfId="15179"/>
    <cellStyle name="常规 4 3 2 2 2 3" xfId="15180"/>
    <cellStyle name="常规 9 2 3 3 7" xfId="15181"/>
    <cellStyle name="常规 6 2 7 3 3" xfId="15182"/>
    <cellStyle name="常规 13 2 3" xfId="15183"/>
    <cellStyle name="常规 45 4" xfId="15184"/>
    <cellStyle name="常规 50 4" xfId="15185"/>
    <cellStyle name="常规 13 4 3 3 2" xfId="15186"/>
    <cellStyle name="常规 5 6 4" xfId="15187"/>
    <cellStyle name="常规 8 2 3 2 3 2 2 4" xfId="15188"/>
    <cellStyle name="常规 8 2 4 4 3 2" xfId="15189"/>
    <cellStyle name="常规 9 2 2 2 4 4 3 2" xfId="15190"/>
    <cellStyle name="常规 12 2 3 8 3" xfId="15191"/>
    <cellStyle name="常规 10 8 3 3" xfId="15192"/>
    <cellStyle name="常规 9 2 4 11 2" xfId="15193"/>
    <cellStyle name="常规 13 5 3 4 3 2" xfId="15194"/>
    <cellStyle name="常规 5 6 2 2" xfId="15195"/>
    <cellStyle name="常规 9 3 2 3 2 4" xfId="15196"/>
    <cellStyle name="常规 7 8 6 2" xfId="15197"/>
    <cellStyle name="常规 9 2 2 3 2 2 2" xfId="15198"/>
    <cellStyle name="常规 10 8 4 3 2" xfId="15199"/>
    <cellStyle name="常规 12 2 5 3 5" xfId="15200"/>
    <cellStyle name="常规 6 2 2 2 3 2" xfId="15201"/>
    <cellStyle name="常规 42 3 5" xfId="15202"/>
    <cellStyle name="常规 54 4 3 2" xfId="15203"/>
    <cellStyle name="常规 49 4 3 2" xfId="15204"/>
    <cellStyle name="常规 6 3 3 5 3 2" xfId="15205"/>
    <cellStyle name="常规 6 8 2 2" xfId="15206"/>
    <cellStyle name="常规 8 2 6 3" xfId="15207"/>
    <cellStyle name="常规 6 7 4 3 2" xfId="15208"/>
    <cellStyle name="常规 7 2 5 5 3" xfId="15209"/>
    <cellStyle name="常规 12 3 3 2 2" xfId="15210"/>
    <cellStyle name="常规 11 2 2 2 3 2" xfId="15211"/>
    <cellStyle name="常规 2 2 2 2 2 4 4 3 2" xfId="15212"/>
    <cellStyle name="常规 9 4 2 2 2 4 2" xfId="15213"/>
    <cellStyle name="常规 10 2 3 4 2" xfId="15214"/>
    <cellStyle name="常规 6 2 4 3 3 4 2" xfId="15215"/>
    <cellStyle name="常规 34 2" xfId="15216"/>
    <cellStyle name="常规 29 2" xfId="15217"/>
    <cellStyle name="常规 10 3 5 6" xfId="15218"/>
    <cellStyle name="常规 6 7 3 3" xfId="15219"/>
    <cellStyle name="常规 6 7 2" xfId="15220"/>
    <cellStyle name="常规 11 2 6 2 3 2" xfId="15221"/>
    <cellStyle name="常规 4 8 2 2 4" xfId="15222"/>
    <cellStyle name="常规 6 2 3 2 7" xfId="15223"/>
    <cellStyle name="常规 6 2 3 5 3 4 2" xfId="15224"/>
    <cellStyle name="常规 4 3 3 2 2" xfId="15225"/>
    <cellStyle name="常规 6 3 3 2 7" xfId="15226"/>
    <cellStyle name="常规 4 9 2 2 4" xfId="15227"/>
    <cellStyle name="常规 2 9 2 3 2" xfId="15228"/>
    <cellStyle name="常规 6 3 2 2 2 5" xfId="15229"/>
    <cellStyle name="常规 4 2 3 3 2" xfId="15230"/>
    <cellStyle name="常规 11 2 6 2 2 4" xfId="15231"/>
    <cellStyle name="常规 6 6 4" xfId="15232"/>
    <cellStyle name="常规 7 3 2 6 4" xfId="15233"/>
    <cellStyle name="常规 6 6 3 7" xfId="15234"/>
    <cellStyle name="常规 9 2 5 3 2 6 2" xfId="15235"/>
    <cellStyle name="常规 6 6 3 4 2" xfId="15236"/>
    <cellStyle name="常规 4 3 2 5 3 3 2" xfId="15237"/>
    <cellStyle name="常规 6 6 3 3 4" xfId="15238"/>
    <cellStyle name="常规 12 3 2 2 2 6" xfId="15239"/>
    <cellStyle name="常规 6 3 2 3 2 2 3" xfId="15240"/>
    <cellStyle name="常规 48 2 2 2 3" xfId="15241"/>
    <cellStyle name="常规 53 2 2 2 3" xfId="15242"/>
    <cellStyle name="常规 7 3 3 3 4 2" xfId="15243"/>
    <cellStyle name="常规 7 2 5" xfId="15244"/>
    <cellStyle name="常规 6 2 3 4 2 2 3" xfId="15245"/>
    <cellStyle name="常规 11 6 3 2" xfId="15246"/>
    <cellStyle name="常规 6 2 5 7 3 2" xfId="15247"/>
    <cellStyle name="常规 6 6 2 3" xfId="15248"/>
    <cellStyle name="常规 55 3 5 2" xfId="15249"/>
    <cellStyle name="常规 5 6 2 3 3" xfId="15250"/>
    <cellStyle name="常规 12 2 8 4" xfId="15251"/>
    <cellStyle name="常规 10 2 2 3 3 2 6 2" xfId="15252"/>
    <cellStyle name="常规 11 2 8 2" xfId="15253"/>
    <cellStyle name="常规 5 3 2 2 2 2 4" xfId="15254"/>
    <cellStyle name="常规 13 7 2 3 3 2" xfId="15255"/>
    <cellStyle name="常规 10 2 3 7" xfId="15256"/>
    <cellStyle name="常规 10 3 2 3 2 2 4" xfId="15257"/>
    <cellStyle name="常规 6 6 2 2 2 3" xfId="15258"/>
    <cellStyle name="常规 4 11 3 3 2" xfId="15259"/>
    <cellStyle name="常规 2 2 2 3 3 2 3 3" xfId="15260"/>
    <cellStyle name="常规 13 4 2 2 3" xfId="15261"/>
    <cellStyle name="百分比 2 2 3 2 6" xfId="15262"/>
    <cellStyle name="常规 5 6 2 3 2" xfId="15263"/>
    <cellStyle name="常规 10 2 2 2 2" xfId="15264"/>
    <cellStyle name="常规 6 2 4 3 2 2 2" xfId="15265"/>
    <cellStyle name="常规 10 2 3 6" xfId="15266"/>
    <cellStyle name="常规 29 3 2" xfId="15267"/>
    <cellStyle name="常规 12 2 2 2 4 2 6" xfId="15268"/>
    <cellStyle name="常规 10 3 5 7 2" xfId="15269"/>
    <cellStyle name="常规 6 3 2 4 2 3 3" xfId="15270"/>
    <cellStyle name="常规 13 8 3 2" xfId="15271"/>
    <cellStyle name="常规 6 2 2 7" xfId="15272"/>
    <cellStyle name="常规 9 5 4 2 3 3 2" xfId="15273"/>
    <cellStyle name="常规 6 5 4 7" xfId="15274"/>
    <cellStyle name="常规 6 2 2 3 6 4 2" xfId="15275"/>
    <cellStyle name="常规 4 2 2 2 4 2 3 3 2" xfId="15276"/>
    <cellStyle name="常规 6 2 3 2 2 2" xfId="15277"/>
    <cellStyle name="常规 8 2 7 4 2" xfId="15278"/>
    <cellStyle name="常规 2 2 3 9 3" xfId="15279"/>
    <cellStyle name="常规 12 2 3 4 2 2 4 2" xfId="15280"/>
    <cellStyle name="常规 12 2 4 3 2 6" xfId="15281"/>
    <cellStyle name="常规 7 5 2 2 2 4 2" xfId="15282"/>
    <cellStyle name="常规 5 2 2 3 7" xfId="15283"/>
    <cellStyle name="常规 6 5 3 2 5" xfId="15284"/>
    <cellStyle name="常规 7 2 2 2 3 7" xfId="15285"/>
    <cellStyle name="常规 9 2 4 2 3 3" xfId="15286"/>
    <cellStyle name="常规 10 5 5 3 3" xfId="15287"/>
    <cellStyle name="常规 6 2 2 3 3 5" xfId="15288"/>
    <cellStyle name="常规 13 9 2 4" xfId="15289"/>
    <cellStyle name="常规 3 5 2 2 4" xfId="15290"/>
    <cellStyle name="常规 9 12 4 2" xfId="15291"/>
    <cellStyle name="常规 11 5 2" xfId="15292"/>
    <cellStyle name="常规 6 2 5 6 2" xfId="15293"/>
    <cellStyle name="常规 10 3 3 2 2 4" xfId="15294"/>
    <cellStyle name="常规 2 3 6 2 4 2" xfId="15295"/>
    <cellStyle name="常规 3 3 2 4 2 6 2" xfId="15296"/>
    <cellStyle name="常规 6 5 2 2 3 3" xfId="15297"/>
    <cellStyle name="常规 11 2 7 2 2 3" xfId="15298"/>
    <cellStyle name="常规 6 5 2 2 3 2" xfId="15299"/>
    <cellStyle name="常规 11 2 7 2 2 2" xfId="15300"/>
    <cellStyle name="常规 11 2 7 2 2" xfId="15301"/>
    <cellStyle name="常规 6 5 2 2 3" xfId="15302"/>
    <cellStyle name="常规 6 5 2 2 2 3" xfId="15303"/>
    <cellStyle name="常规 2 10 2 2 4 2" xfId="15304"/>
    <cellStyle name="常规 6 5 2 2 2" xfId="15305"/>
    <cellStyle name="常规 6 5 4 2 3" xfId="15306"/>
    <cellStyle name="常规 11 3" xfId="15307"/>
    <cellStyle name="常规 6 2 5 4" xfId="15308"/>
    <cellStyle name="常规 2 3 6 2 2" xfId="15309"/>
    <cellStyle name="常规 6 5 4 2 2" xfId="15310"/>
    <cellStyle name="常规 11 2" xfId="15311"/>
    <cellStyle name="常规 6 2 5 3" xfId="15312"/>
    <cellStyle name="常规 5 2 2 3 3 7" xfId="15313"/>
    <cellStyle name="常规 7 2 4 3 3 3" xfId="15314"/>
    <cellStyle name="常规 2 6 4 3 2" xfId="15315"/>
    <cellStyle name="常规 2 2 2 2 2 3 4 3" xfId="15316"/>
    <cellStyle name="常规 6 2 3 6 4" xfId="15317"/>
    <cellStyle name="常规 8 2 2 3 3 2 2 2" xfId="15318"/>
    <cellStyle name="常规 6 4 3 2 3 3 2" xfId="15319"/>
    <cellStyle name="常规 6 4 3" xfId="15320"/>
    <cellStyle name="常规 6 2 3 2 2 2 2 4 2" xfId="15321"/>
    <cellStyle name="常规 8 2 3 5 3 4" xfId="15322"/>
    <cellStyle name="常规 5 2 3 2 2 2 2" xfId="15323"/>
    <cellStyle name="常规 6 4 2 4 2" xfId="15324"/>
    <cellStyle name="常规 2 2 2 2 2 8 2" xfId="15325"/>
    <cellStyle name="常规 10 2 7 4 3 2" xfId="15326"/>
    <cellStyle name="常规 6 4 2 2 3 3" xfId="15327"/>
    <cellStyle name="常规 6 4 2 2 3 2" xfId="15328"/>
    <cellStyle name="常规 6 6 3 3" xfId="15329"/>
    <cellStyle name="百分比 2 3 4 6" xfId="15330"/>
    <cellStyle name="常规 8 2 2 5 2 6 2" xfId="15331"/>
    <cellStyle name="常规 12 2 5 7 2" xfId="15332"/>
    <cellStyle name="常规 11 2 4 3 3 2" xfId="15333"/>
    <cellStyle name="常规 12 5 4 2 2" xfId="15334"/>
    <cellStyle name="常规 6 3 8" xfId="15335"/>
    <cellStyle name="常规 11 2 3 4 2 2 4" xfId="15336"/>
    <cellStyle name="常规 10 3 2 5 2 4 2" xfId="15337"/>
    <cellStyle name="常规 27 7 3 3" xfId="15338"/>
    <cellStyle name="常规 6 3 3 4 4 3" xfId="15339"/>
    <cellStyle name="常规 27 6 6" xfId="15340"/>
    <cellStyle name="常规 13 3 6 2 4" xfId="15341"/>
    <cellStyle name="常规 2 3 2 3 2 2 4" xfId="15342"/>
    <cellStyle name="常规 9 2 2 2 4 5" xfId="15343"/>
    <cellStyle name="百分比 2" xfId="15344"/>
    <cellStyle name="常规 6 3 3 3 7" xfId="15345"/>
    <cellStyle name="百分比 3 2 2 3" xfId="15346"/>
    <cellStyle name="常规 27 4 2 4" xfId="15347"/>
    <cellStyle name="常规 8 4 3 2 4" xfId="15348"/>
    <cellStyle name="常规 9 4 3 2 3 2" xfId="15349"/>
    <cellStyle name="常规 6 5 4 2 2 4 2" xfId="15350"/>
    <cellStyle name="常规 11 2 4 2" xfId="15351"/>
    <cellStyle name="常规 6 2 5 3 4 2" xfId="15352"/>
    <cellStyle name="常规 12 2 2 3 3 2 2 4 2" xfId="15353"/>
    <cellStyle name="常规 10 2 2 4 2 2 2" xfId="15354"/>
    <cellStyle name="常规 12 2 4 3 3 4" xfId="15355"/>
    <cellStyle name="常规 27 6 5" xfId="15356"/>
    <cellStyle name="常规 9 2 2 2 4 4" xfId="15357"/>
    <cellStyle name="常规 12 2 4 3 2 5" xfId="15358"/>
    <cellStyle name="常规 5 5 3 3 3" xfId="15359"/>
    <cellStyle name="常规 10 2 8 3 2" xfId="15360"/>
    <cellStyle name="常规 7 2 2 2 5 2 2" xfId="15361"/>
    <cellStyle name="常规 10 10 2" xfId="15362"/>
    <cellStyle name="常规 12 2 2 3" xfId="15363"/>
    <cellStyle name="常规 6 3 2 4 7" xfId="15364"/>
    <cellStyle name="常规 47 2 2 3 3" xfId="15365"/>
    <cellStyle name="常规 52 2 2 3 3" xfId="15366"/>
    <cellStyle name="常规 4 2 3 2 3 2 5" xfId="15367"/>
    <cellStyle name="常规 11 2 2 3 4 2 6 2" xfId="15368"/>
    <cellStyle name="常规 10 2 4 5 2 2" xfId="15369"/>
    <cellStyle name="常规 6 7 6" xfId="15370"/>
    <cellStyle name="常规 7 2 3 3 2 2 2" xfId="15371"/>
    <cellStyle name="常规 6 6 2 2" xfId="15372"/>
    <cellStyle name="常规 6 2 3 5 4 2" xfId="15373"/>
    <cellStyle name="常规 9 3 5 2 3 3" xfId="15374"/>
    <cellStyle name="常规 10 2 2 2 4 2 2" xfId="15375"/>
    <cellStyle name="常规 9 9 3 4 2" xfId="15376"/>
    <cellStyle name="常规 27 4 2 2 5" xfId="15377"/>
    <cellStyle name="常规 2 2 2 2 2 3 3 3" xfId="15378"/>
    <cellStyle name="常规 6 2 3 5 4" xfId="15379"/>
    <cellStyle name="常规 6 2 8" xfId="15380"/>
    <cellStyle name="常规 12 3 2 4 2 3 2" xfId="15381"/>
    <cellStyle name="常规 8 2 2 3 2 2 2 2" xfId="15382"/>
    <cellStyle name="常规 2 2 2 2 2 6 2 4 2" xfId="15383"/>
    <cellStyle name="常规 11 5 4 2 2 3" xfId="15384"/>
    <cellStyle name="常规 9 7 2 3 2" xfId="15385"/>
    <cellStyle name="常规 7 2 2 3 2 2 5" xfId="15386"/>
    <cellStyle name="常规 2 2 2 2 5 3" xfId="15387"/>
    <cellStyle name="常规 2 2 4 2 3 4 2" xfId="15388"/>
    <cellStyle name="常规 2 2 2 7" xfId="15389"/>
    <cellStyle name="常规 9 2 5 4 2 5" xfId="15390"/>
    <cellStyle name="常规 6 2 7" xfId="15391"/>
    <cellStyle name="常规 6 2 3 3" xfId="15392"/>
    <cellStyle name="常规 5 6 2 2 2" xfId="15393"/>
    <cellStyle name="常规 6 2 3 2 5 3 3" xfId="15394"/>
    <cellStyle name="常规 10 2 2 2 4 2 6" xfId="15395"/>
    <cellStyle name="常规 11 5 3 2 3" xfId="15396"/>
    <cellStyle name="百分比 2 8 3 2" xfId="15397"/>
    <cellStyle name="常规 10 3 3 2 2 2" xfId="15398"/>
    <cellStyle name="常规 11 6 3" xfId="15399"/>
    <cellStyle name="常规 6 2 5 7 3" xfId="15400"/>
    <cellStyle name="常规 12 2 3 3 3 3" xfId="15401"/>
    <cellStyle name="常规 5 7 4 3 2" xfId="15402"/>
    <cellStyle name="常规 7 2 3 6 2 4 2" xfId="15403"/>
    <cellStyle name="常规 7 3 5 4 3 2" xfId="15404"/>
    <cellStyle name="常规 8 2 2 3 4 2 2 4" xfId="15405"/>
    <cellStyle name="常规 10 2 3 2 5 4" xfId="15406"/>
    <cellStyle name="常规 10 2 2 3 2 2" xfId="15407"/>
    <cellStyle name="常规 3 2 3 2 2 4" xfId="15408"/>
    <cellStyle name="常规 13 2 7 7" xfId="15409"/>
    <cellStyle name="常规 8 4 2 2" xfId="15410"/>
    <cellStyle name="常规 27 3 2" xfId="15411"/>
    <cellStyle name="常规 11 3 7 2" xfId="15412"/>
    <cellStyle name="常规 6 2 5 4 7 2" xfId="15413"/>
    <cellStyle name="常规 7 2 3 4 2 2" xfId="15414"/>
    <cellStyle name="常规 6 2 3 2 3 2 2" xfId="15415"/>
    <cellStyle name="常规 11 2 4 3 2 2 3" xfId="15416"/>
    <cellStyle name="常规 2 2 2 2 6 6" xfId="15417"/>
    <cellStyle name="百分比 3 7 2" xfId="15418"/>
    <cellStyle name="常规 21 3 2" xfId="15419"/>
    <cellStyle name="常规 7 2 2 3 3 4 3" xfId="15420"/>
    <cellStyle name="常规 11 2 3 4" xfId="15421"/>
    <cellStyle name="常规 6 2 5 3 3 4" xfId="15422"/>
    <cellStyle name="常规 11 2 3 3" xfId="15423"/>
    <cellStyle name="常规 6 2 5 3 3 3" xfId="15424"/>
    <cellStyle name="常规 11 2 2 2 4" xfId="15425"/>
    <cellStyle name="常规 5 2 5 2 2 3 3 2" xfId="15426"/>
    <cellStyle name="常规 12 3 3 3" xfId="15427"/>
    <cellStyle name="常规 6 2 5 3 2 2 4" xfId="15428"/>
    <cellStyle name="常规 6 6 2 3 2" xfId="15429"/>
    <cellStyle name="常规 12 3 5 2 2 4" xfId="15430"/>
    <cellStyle name="常规 27 4 4 4" xfId="15431"/>
    <cellStyle name="常规 10 8 7" xfId="15432"/>
    <cellStyle name="常规 10 4 4 2 3 2" xfId="15433"/>
    <cellStyle name="常规 6 2 5 2 3 4" xfId="15434"/>
    <cellStyle name="常规 4 2 6 2 5" xfId="15435"/>
    <cellStyle name="常规 11 2 2 2 4 2 6 2" xfId="15436"/>
    <cellStyle name="常规 4 2 2 2 3 2 5" xfId="15437"/>
    <cellStyle name="常规 6 2 5 2 2 2 2" xfId="15438"/>
    <cellStyle name="百分比 2 3 4 2" xfId="15439"/>
    <cellStyle name="常规 10 2 2 3 3 2 3" xfId="15440"/>
    <cellStyle name="常规 10 3 4 2" xfId="15441"/>
    <cellStyle name="常规 6 2 4 4 4 2" xfId="15442"/>
    <cellStyle name="常规 10 2 2 3 3 2 2" xfId="15443"/>
    <cellStyle name="常规 10 2 7" xfId="15444"/>
    <cellStyle name="常规 6 2 4 3 7" xfId="15445"/>
    <cellStyle name="百分比 2 3 2 3" xfId="15446"/>
    <cellStyle name="常规 8 3 3 2 4" xfId="15447"/>
    <cellStyle name="常规 9 4 2 2 3 2" xfId="15448"/>
    <cellStyle name="常规 6 2 3 3 7" xfId="15449"/>
    <cellStyle name="百分比 2 2 2 3" xfId="15450"/>
    <cellStyle name="常规 6 2 4" xfId="15451"/>
    <cellStyle name="常规 7 2 3 2 4 3" xfId="15452"/>
    <cellStyle name="常规 7 2 2 2 5 2 4 2" xfId="15453"/>
    <cellStyle name="常规 8 2 3 5 2 5" xfId="15454"/>
    <cellStyle name="常规 10 10 4 2" xfId="15455"/>
    <cellStyle name="常规 12 2 2 5 2" xfId="15456"/>
    <cellStyle name="常规 6 2 3 6 6" xfId="15457"/>
    <cellStyle name="百分比 2 2 5 2" xfId="15458"/>
    <cellStyle name="常规 11 5 5 2 2" xfId="15459"/>
    <cellStyle name="常规 6 2 3 5 2 2 4 2" xfId="15460"/>
    <cellStyle name="常规 3 2 3 2 3 7 2" xfId="15461"/>
    <cellStyle name="常规 2 2 2 2 4 2" xfId="15462"/>
    <cellStyle name="常规 7 3 4 3 4 2" xfId="15463"/>
    <cellStyle name="常规 57 6 2" xfId="15464"/>
    <cellStyle name="常规 27 3 2 6" xfId="15465"/>
    <cellStyle name="常规 6 2 3 5 2 2 3" xfId="15466"/>
    <cellStyle name="常规 8 4 2 2 5" xfId="15467"/>
    <cellStyle name="常规 10 2 3 3 3" xfId="15468"/>
    <cellStyle name="常规 3 5 6 2" xfId="15469"/>
    <cellStyle name="常规 11 2 3 3 4" xfId="15470"/>
    <cellStyle name="常规 12 4 4 3" xfId="15471"/>
    <cellStyle name="常规 2 5 6 4 2" xfId="15472"/>
    <cellStyle name="常规 11 3 2 3 3 2" xfId="15473"/>
    <cellStyle name="常规 24 3 2" xfId="15474"/>
    <cellStyle name="常规 13 3 4 2 2" xfId="15475"/>
    <cellStyle name="常规 6 2 5 4 2 3 3 2" xfId="15476"/>
    <cellStyle name="常规 13 3 3 3 2" xfId="15477"/>
    <cellStyle name="常规 11 3 2 2 4 2" xfId="15478"/>
    <cellStyle name="常规 6 2 5 4 2 2 4 2" xfId="15479"/>
    <cellStyle name="常规 2 5 6 4" xfId="15480"/>
    <cellStyle name="常规 10 2 4 2 2" xfId="15481"/>
    <cellStyle name="常规 8 3 2 2 7" xfId="15482"/>
    <cellStyle name="常规 5 2 2 3 4 3 4" xfId="15483"/>
    <cellStyle name="常规 7 2 4 6 4" xfId="15484"/>
    <cellStyle name="常规 6 2 3 4 2 2" xfId="15485"/>
    <cellStyle name="常规 6 5 4 4 3 2" xfId="15486"/>
    <cellStyle name="常规 10 2 3 4 4" xfId="15487"/>
    <cellStyle name="常规 3 5 7 3" xfId="15488"/>
    <cellStyle name="常规 10 2 2 2 2 2 2" xfId="15489"/>
    <cellStyle name="常规 7 2 2 2 3 4" xfId="15490"/>
    <cellStyle name="常规 11 2 6 4 2" xfId="15491"/>
    <cellStyle name="常规 6 2 3 3 3 3" xfId="15492"/>
    <cellStyle name="常规 6 2 3 3 3 2" xfId="15493"/>
    <cellStyle name="常规 10 2 3 3 4" xfId="15494"/>
    <cellStyle name="常规 8 3 2 6 4 2" xfId="15495"/>
    <cellStyle name="常规 3 5 6 3" xfId="15496"/>
    <cellStyle name="常规 3 3 3 4 3 2" xfId="15497"/>
    <cellStyle name="常规 4 2 3 2 2 3" xfId="15498"/>
    <cellStyle name="常规 10 2 5 8" xfId="15499"/>
    <cellStyle name="常规 7 3 2 3 4 3" xfId="15500"/>
    <cellStyle name="常规 2 2 11 3" xfId="15501"/>
    <cellStyle name="常规 5 2 2 2 4 3 3" xfId="15502"/>
    <cellStyle name="常规 2 2 3 4 2 2 4" xfId="15503"/>
    <cellStyle name="常规 10 6 3 2" xfId="15504"/>
    <cellStyle name="常规 6 2 4 7 3 2" xfId="15505"/>
    <cellStyle name="常规 10 2 4 8" xfId="15506"/>
    <cellStyle name="常规 6 3 2 3 7 2" xfId="15507"/>
    <cellStyle name="常规 6 2 3 2 5 3 3 2" xfId="15508"/>
    <cellStyle name="常规 10 4 3 7 2" xfId="15509"/>
    <cellStyle name="常规 12 2 2 3 2 2 6" xfId="15510"/>
    <cellStyle name="常规 6 2 3 2 5 2 4" xfId="15511"/>
    <cellStyle name="常规 6 2 3 2 5 2 3" xfId="15512"/>
    <cellStyle name="常规 6 2 3 2 5 2 2" xfId="15513"/>
    <cellStyle name="常规 5 5 2 2 2 4 2" xfId="15514"/>
    <cellStyle name="常规 10 2 2 7 3" xfId="15515"/>
    <cellStyle name="常规 6 5 9" xfId="15516"/>
    <cellStyle name="常规 6 4 2 3" xfId="15517"/>
    <cellStyle name="常规 6 2 3 2 4 2 6 2" xfId="15518"/>
    <cellStyle name="常规 6 2 3 2 4 2 5" xfId="15519"/>
    <cellStyle name="常规 6 2 3 2 4 2 3 2" xfId="15520"/>
    <cellStyle name="常规 2 2 3 13" xfId="15521"/>
    <cellStyle name="常规 6 2 3 2 4 2 2 4" xfId="15522"/>
    <cellStyle name="常规 6 2 3 2 4 2 2 2" xfId="15523"/>
    <cellStyle name="常规 6 2 3 2 4 2 2" xfId="15524"/>
    <cellStyle name="常规 40 3 4 5 2" xfId="15525"/>
    <cellStyle name="常规 6 2 3 2 4" xfId="15526"/>
    <cellStyle name="常规 8 2 7 6" xfId="15527"/>
    <cellStyle name="百分比 4 2 2 2" xfId="15528"/>
    <cellStyle name="常规 10 2 2 5 2 3" xfId="15529"/>
    <cellStyle name="常规 6 2 3 2 3 5" xfId="15530"/>
    <cellStyle name="常规 10 6 4 3 3" xfId="15531"/>
    <cellStyle name="常规 3 3 4 2 3" xfId="15532"/>
    <cellStyle name="常规 6 2 3 2 3 2 3 2" xfId="15533"/>
    <cellStyle name="常规 6 2 3 8 3 2" xfId="15534"/>
    <cellStyle name="常规 6 2 3 2 3 2 3" xfId="15535"/>
    <cellStyle name="常规 10 5 2 2 3 3 2" xfId="15536"/>
    <cellStyle name="常规 11 2 10 3" xfId="15537"/>
    <cellStyle name="常规 6 2 3 2 3 2 2 4" xfId="15538"/>
    <cellStyle name="常规 6 2 3 2 3" xfId="15539"/>
    <cellStyle name="常规 8 2 7 5" xfId="15540"/>
    <cellStyle name="常规 10 5 2 2 2 4 2" xfId="15541"/>
    <cellStyle name="常规 6 2 3 2 2 3 3" xfId="15542"/>
    <cellStyle name="常规 11 3 2 4 2 2 2" xfId="15543"/>
    <cellStyle name="常规 11 2 4 7 3" xfId="15544"/>
    <cellStyle name="常规 6 2 3 2 2 3" xfId="15545"/>
    <cellStyle name="常规 8 2 7 4 3" xfId="15546"/>
    <cellStyle name="常规 4 3 5 2 2 2" xfId="15547"/>
    <cellStyle name="常规 7 2 2 3 3 3 4 2" xfId="15548"/>
    <cellStyle name="常规 6 2 3 2 2 2 2 3" xfId="15549"/>
    <cellStyle name="常规 13 2 3 4 2 2 4 2" xfId="15550"/>
    <cellStyle name="常规 11 5 6 3" xfId="15551"/>
    <cellStyle name="常规 2 2 3 2 2 2 3 3 2" xfId="15552"/>
    <cellStyle name="常规 12 3 2 4 2 2" xfId="15553"/>
    <cellStyle name="常规 13 5 2 4 2" xfId="15554"/>
    <cellStyle name="常规 2 2 2 2 6 2 3 2" xfId="15555"/>
    <cellStyle name="常规 8 2 2 3 5 5" xfId="15556"/>
    <cellStyle name="常规 6 2 2 6 4" xfId="15557"/>
    <cellStyle name="常规 2 2 2 2 2 2 4 3" xfId="15558"/>
    <cellStyle name="常规 2 3 5 7 2" xfId="15559"/>
    <cellStyle name="常规 6 2 2 6 3 3 2" xfId="15560"/>
    <cellStyle name="常规 6 2 2 6 3 2" xfId="15561"/>
    <cellStyle name="常规 12 2 4 3 2 2" xfId="15562"/>
    <cellStyle name="常规 10 2 2 3 2 6" xfId="15563"/>
    <cellStyle name="常规 8 2 2 2 4 2 6 2" xfId="15564"/>
    <cellStyle name="常规 7 2 2 3 7 2" xfId="15565"/>
    <cellStyle name="常规 4 4 2 2 5" xfId="15566"/>
    <cellStyle name="常规 2 2 5 4" xfId="15567"/>
    <cellStyle name="常规 7 2 2 3 2 2 3 3" xfId="15568"/>
    <cellStyle name="常规 7 2 4 4 2 3 2" xfId="15569"/>
    <cellStyle name="常规 6 2 2 6 2 4" xfId="15570"/>
    <cellStyle name="常规 5 2 5 2 3 4 2" xfId="15571"/>
    <cellStyle name="常规 2 2 2 2 5 2" xfId="15572"/>
    <cellStyle name="常规 6 2 2 6 2 2" xfId="15573"/>
    <cellStyle name="常规 8 12" xfId="15574"/>
    <cellStyle name="常规 6 2 2 5 7" xfId="15575"/>
    <cellStyle name="常规 13 5 2 3 3" xfId="15576"/>
    <cellStyle name="常规 2 2 2 2 6 2 2 3" xfId="15577"/>
    <cellStyle name="常规 6 2 2 5 6" xfId="15578"/>
    <cellStyle name="常规 6 2 2 5 3 2" xfId="15579"/>
    <cellStyle name="常规 3 3 6 2 2" xfId="15580"/>
    <cellStyle name="常规 6 2 2 5 2 3" xfId="15581"/>
    <cellStyle name="常规 10 2 2 5 2 5" xfId="15582"/>
    <cellStyle name="常规 6 2 2 5 2 2 2" xfId="15583"/>
    <cellStyle name="常规 2 3 6 2 3" xfId="15584"/>
    <cellStyle name="常规 8 2 4 2 2 6" xfId="15585"/>
    <cellStyle name="常规 6 4 9" xfId="15586"/>
    <cellStyle name="常规 56 4 2" xfId="15587"/>
    <cellStyle name="常规 7 2 3 3 4 3" xfId="15588"/>
    <cellStyle name="常规 11 6 2 6 2" xfId="15589"/>
    <cellStyle name="常规 10 3 2 2 2 2 3" xfId="15590"/>
    <cellStyle name="常规 13 8 2 5" xfId="15591"/>
    <cellStyle name="常规 3 5 5 3 3 2" xfId="15592"/>
    <cellStyle name="常规 10 2 3 2 4 3 2" xfId="15593"/>
    <cellStyle name="常规 7 2 3 3 4 2" xfId="15594"/>
    <cellStyle name="常规 6 2 2 2 3 3 4" xfId="15595"/>
    <cellStyle name="常规 10 3 2 2 2 2 2" xfId="15596"/>
    <cellStyle name="常规 6 2 2 4 2 2 3" xfId="15597"/>
    <cellStyle name="常规 7 4 3 2 4" xfId="15598"/>
    <cellStyle name="常规 27 3 2 6 2" xfId="15599"/>
    <cellStyle name="常规 8 4 2 2 6 2" xfId="15600"/>
    <cellStyle name="常规 13 2 3 2 6" xfId="15601"/>
    <cellStyle name="常规 9 4 8" xfId="15602"/>
    <cellStyle name="常规 13 3 3 2 3 2" xfId="15603"/>
    <cellStyle name="常规 6 2 2 4 2 2" xfId="15604"/>
    <cellStyle name="常规 6 2 2 3 7 3 2" xfId="15605"/>
    <cellStyle name="常规 45 2 2 3" xfId="15606"/>
    <cellStyle name="常规 50 2 2 3" xfId="15607"/>
    <cellStyle name="常规 6 2 2 3 7 3" xfId="15608"/>
    <cellStyle name="常规 13 9 6 2" xfId="15609"/>
    <cellStyle name="常规 6 2 2 3 7 2" xfId="15610"/>
    <cellStyle name="常规 2 2 3 2 5 2 3" xfId="15611"/>
    <cellStyle name="常规 11 2 2 2 2 5" xfId="15612"/>
    <cellStyle name="常规 3 2 5 2 4 3" xfId="15613"/>
    <cellStyle name="常规 2 6 6 3" xfId="15614"/>
    <cellStyle name="百分比 3 4 2 2 2" xfId="15615"/>
    <cellStyle name="百分比 3 4 7" xfId="15616"/>
    <cellStyle name="常规 6 2 2 3 5 6 2" xfId="15617"/>
    <cellStyle name="常规 7 2 5 3 5" xfId="15618"/>
    <cellStyle name="常规 10 3 2 4 2 3" xfId="15619"/>
    <cellStyle name="常规 12 2 3 2 2 2 6 2" xfId="15620"/>
    <cellStyle name="常规 13 2 3 5 3 4 2" xfId="15621"/>
    <cellStyle name="常规 2 3 5 4 3 2" xfId="15622"/>
    <cellStyle name="常规 3 2 5 2 2 3" xfId="15623"/>
    <cellStyle name="百分比 4 2 2 3 2" xfId="15624"/>
    <cellStyle name="常规 6 2 3 2 5 2" xfId="15625"/>
    <cellStyle name="常规 8 2 7 7 2" xfId="15626"/>
    <cellStyle name="常规 2 6 3 6" xfId="15627"/>
    <cellStyle name="常规 12 2 5 3 2 3 3" xfId="15628"/>
    <cellStyle name="常规 5 4 4 4" xfId="15629"/>
    <cellStyle name="常规 2 2 10" xfId="15630"/>
    <cellStyle name="常规 5 2 2 2 4 2" xfId="15631"/>
    <cellStyle name="常规 2 2 3 2 3 2 3" xfId="15632"/>
    <cellStyle name="常规 13 3 5 3 2" xfId="15633"/>
    <cellStyle name="常规 11 3 2 4 4 2" xfId="15634"/>
    <cellStyle name="常规 6 2 10 3 2" xfId="15635"/>
    <cellStyle name="常规 13 2 4 2 4 3" xfId="15636"/>
    <cellStyle name="常规 11 2 2 2 4 7" xfId="15637"/>
    <cellStyle name="常规 12 2 2 2 3 2 5" xfId="15638"/>
    <cellStyle name="常规 3 2 3 2 7" xfId="15639"/>
    <cellStyle name="常规 12 2 5 2 2 3 2" xfId="15640"/>
    <cellStyle name="常规 3 4 4 2 2 4 2" xfId="15641"/>
    <cellStyle name="常规 9 2 2 2 6" xfId="15642"/>
    <cellStyle name="常规 2 2 4 4 2 2 4" xfId="15643"/>
    <cellStyle name="常规 12 3 3 3 4" xfId="15644"/>
    <cellStyle name="常规 11 2 2 2 4 4" xfId="15645"/>
    <cellStyle name="常规 12 2 2 2 3 2 2" xfId="15646"/>
    <cellStyle name="常规 13 2 5 2 2 2 4 2" xfId="15647"/>
    <cellStyle name="常规 13 5 3 2 2 4" xfId="15648"/>
    <cellStyle name="常规 5 3 2 3 3" xfId="15649"/>
    <cellStyle name="常规 5 2 2 4 2 2 2" xfId="15650"/>
    <cellStyle name="常规 3 10 7" xfId="15651"/>
    <cellStyle name="常规 13 5 4 5" xfId="15652"/>
    <cellStyle name="常规 7 2 2 3 4 3" xfId="15653"/>
    <cellStyle name="常规 12 2 3 2 4 2 3 3 2" xfId="15654"/>
    <cellStyle name="常规 10 2 5 5 2 2" xfId="15655"/>
    <cellStyle name="常规 6 2 3 2 2 3 4" xfId="15656"/>
    <cellStyle name="常规 2 3 2 4 3 4 2" xfId="15657"/>
    <cellStyle name="常规 13 5 4 4 3" xfId="15658"/>
    <cellStyle name="常规 7 2 2 3 4 2 3" xfId="15659"/>
    <cellStyle name="常规 2 6 3 7 2" xfId="15660"/>
    <cellStyle name="常规 11 2 5 6 3" xfId="15661"/>
    <cellStyle name="常规 2 6 3 7" xfId="15662"/>
    <cellStyle name="常规 10 2 3 3 3 3" xfId="15663"/>
    <cellStyle name="常规 10 2 2 3 4 3 4 2" xfId="15664"/>
    <cellStyle name="常规 9 9 2 2 3" xfId="15665"/>
    <cellStyle name="常规 12 2 2 2" xfId="15666"/>
    <cellStyle name="常规 4 2 4 3 2 6" xfId="15667"/>
    <cellStyle name="常规 6 2 2 3 4 2 2" xfId="15668"/>
    <cellStyle name="常规 3 2 2 3 2 2 2 3" xfId="15669"/>
    <cellStyle name="常规 12 2 5 3 2 3 3 2" xfId="15670"/>
    <cellStyle name="常规 12 2 10 3" xfId="15671"/>
    <cellStyle name="常规 12 2 3 2 5 2 4 2" xfId="15672"/>
    <cellStyle name="常规 5 3 7 4 2" xfId="15673"/>
    <cellStyle name="常规 5 3 2 2 4 3 2" xfId="15674"/>
    <cellStyle name="常规 9 3 2 5 2 3" xfId="15675"/>
    <cellStyle name="常规 12 2 10 2" xfId="15676"/>
    <cellStyle name="常规 6 2 3 2 3 3 4" xfId="15677"/>
    <cellStyle name="常规 11 2 4 4 4 2" xfId="15678"/>
    <cellStyle name="常规 12 5 5 3 2" xfId="15679"/>
    <cellStyle name="常规 11 2 4 4 4" xfId="15680"/>
    <cellStyle name="常规 12 5 5 3" xfId="15681"/>
    <cellStyle name="常规 8 2 3 2 4 2 3 3 2" xfId="15682"/>
    <cellStyle name="常规 8 3 5 3 4" xfId="15683"/>
    <cellStyle name="常规 12" xfId="15684"/>
    <cellStyle name="常规 10 2 3 2 4 2 4" xfId="15685"/>
    <cellStyle name="百分比 2 3 5 3 3 2" xfId="15686"/>
    <cellStyle name="常规 11 2 3 4 4" xfId="15687"/>
    <cellStyle name="常规 12 4 5 3" xfId="15688"/>
    <cellStyle name="常规 4 2 2 8 2" xfId="15689"/>
    <cellStyle name="常规 13 2 2 5 7 2" xfId="15690"/>
    <cellStyle name="常规 13 2 2 5 7" xfId="15691"/>
    <cellStyle name="常规 6 3 2 4 2 2 4" xfId="15692"/>
    <cellStyle name="常规 11 8 3 3" xfId="15693"/>
    <cellStyle name="常规 10 3 4 4 2" xfId="15694"/>
    <cellStyle name="常规 11 2 3 6 3 3" xfId="15695"/>
    <cellStyle name="常规 27 4 4 2" xfId="15696"/>
    <cellStyle name="常规 10 2 2 2 3 2 3 2" xfId="15697"/>
    <cellStyle name="常规 2 2 2 2 3 2" xfId="15698"/>
    <cellStyle name="常规 8 4 3 4 2" xfId="15699"/>
    <cellStyle name="常规 6 3 2 4 2 2 3" xfId="15700"/>
    <cellStyle name="常规 11 8 3 2" xfId="15701"/>
    <cellStyle name="常规 27 4 3 4" xfId="15702"/>
    <cellStyle name="常规 13 2 7 2 6 2" xfId="15703"/>
    <cellStyle name="常规 11 8 2 4" xfId="15704"/>
    <cellStyle name="常规 11 8 2 2" xfId="15705"/>
    <cellStyle name="常规 2 2 2 2 2 2" xfId="15706"/>
    <cellStyle name="常规 8 4 3 3 2" xfId="15707"/>
    <cellStyle name="常规 27 4 3 2" xfId="15708"/>
    <cellStyle name="常规 4 2 4 4 2 4" xfId="15709"/>
    <cellStyle name="常规 6 3 3 4 2" xfId="15710"/>
    <cellStyle name="常规 49 3 2" xfId="15711"/>
    <cellStyle name="常规 54 3 2" xfId="15712"/>
    <cellStyle name="常规 6 2 3 2 4 3 4" xfId="15713"/>
    <cellStyle name="常规 7 6 2 2 2" xfId="15714"/>
    <cellStyle name="常规 6 2 3 2 2 2 3" xfId="15715"/>
    <cellStyle name="常规 6 3 2 4 2 4" xfId="15716"/>
    <cellStyle name="常规 42 3 3 3 2" xfId="15717"/>
    <cellStyle name="常规 11 7 4 2" xfId="15718"/>
    <cellStyle name="常规 11 7 3 4" xfId="15719"/>
    <cellStyle name="常规 11 7 3 3" xfId="15720"/>
    <cellStyle name="常规 10 2 2 3 5 2 4 2" xfId="15721"/>
    <cellStyle name="常规 3 5 2 2 2 4 2" xfId="15722"/>
    <cellStyle name="常规 11 2 3 5 3 3" xfId="15723"/>
    <cellStyle name="常规 27 3 4 2" xfId="15724"/>
    <cellStyle name="常规 11 7 3 2" xfId="15725"/>
    <cellStyle name="常规 27 2 4 6" xfId="15726"/>
    <cellStyle name="常规 11 7 2 6" xfId="15727"/>
    <cellStyle name="常规 11 7 2 5" xfId="15728"/>
    <cellStyle name="常规 2 2 14 2" xfId="15729"/>
    <cellStyle name="常规 12 2 4 3 2 6 2" xfId="15730"/>
    <cellStyle name="常规 12 5 6 4 2" xfId="15731"/>
    <cellStyle name="常规 8 4 2 3 4" xfId="15732"/>
    <cellStyle name="常规 11 7 2 4" xfId="15733"/>
    <cellStyle name="常规 3 5 3 3 3" xfId="15734"/>
    <cellStyle name="常规 10 2 3 5 2 5" xfId="15735"/>
    <cellStyle name="常规 11 2 2 5 2 2 3" xfId="15736"/>
    <cellStyle name="常规 2 2 2 5 2 2 2" xfId="15737"/>
    <cellStyle name="百分比 3 5 2 3" xfId="15738"/>
    <cellStyle name="百分比 3 3 2 3 3 2" xfId="15739"/>
    <cellStyle name="常规 11 2 5 6 4" xfId="15740"/>
    <cellStyle name="常规 27 2 3 6" xfId="15741"/>
    <cellStyle name="常规 12 5 3 2 2 4" xfId="15742"/>
    <cellStyle name="常规 8 4 2 3 2" xfId="15743"/>
    <cellStyle name="常规 4 2 4 4 2 3 2" xfId="15744"/>
    <cellStyle name="常规 4 2 4 4 2 3" xfId="15745"/>
    <cellStyle name="常规 4 2 7 2 5" xfId="15746"/>
    <cellStyle name="常规 5 2 4 4 2 5" xfId="15747"/>
    <cellStyle name="常规 11 6 2 5" xfId="15748"/>
    <cellStyle name="常规 4 4 6 3" xfId="15749"/>
    <cellStyle name="常规 10 3 2 3 4" xfId="15750"/>
    <cellStyle name="常规 11 6 2 4" xfId="15751"/>
    <cellStyle name="常规 4 2 7 2 2 3" xfId="15752"/>
    <cellStyle name="常规 10 2 4 5 6" xfId="15753"/>
    <cellStyle name="常规 11 6 2 3 3 2" xfId="15754"/>
    <cellStyle name="常规 10 3 2 3 2 3 2" xfId="15755"/>
    <cellStyle name="常规 13 2 2 4 3 2" xfId="15756"/>
    <cellStyle name="常规 11 6 2 3 2" xfId="15757"/>
    <cellStyle name="常规 10 3 2 3 2 2" xfId="15758"/>
    <cellStyle name="常规 6 5 4 2 3 3 2" xfId="15759"/>
    <cellStyle name="常规 3 3 7 4 2" xfId="15760"/>
    <cellStyle name="常规 11 6 2 3" xfId="15761"/>
    <cellStyle name="常规 11 2 3 8 2" xfId="15762"/>
    <cellStyle name="常规 9 3 2 4 8" xfId="15763"/>
    <cellStyle name="常规 2 2 2 5 4 3 2" xfId="15764"/>
    <cellStyle name="常规 11 6 2 2 4" xfId="15765"/>
    <cellStyle name="常规 11 6 2 2 2" xfId="15766"/>
    <cellStyle name="常规 11 6 2 2" xfId="15767"/>
    <cellStyle name="常规 6 5 4 2 3 2" xfId="15768"/>
    <cellStyle name="常规 3 3 7 3" xfId="15769"/>
    <cellStyle name="常规 11 3 2" xfId="15770"/>
    <cellStyle name="常规 6 2 5 4 2" xfId="15771"/>
    <cellStyle name="常规 9 5 11 2" xfId="15772"/>
    <cellStyle name="常规 8 2 2 2 2 2 2 4 2" xfId="15773"/>
    <cellStyle name="百分比 2 9" xfId="15774"/>
    <cellStyle name="常规 12 3 5 5" xfId="15775"/>
    <cellStyle name="常规 11 2 2 4 6" xfId="15776"/>
    <cellStyle name="常规 11 2 3 4 2 3" xfId="15777"/>
    <cellStyle name="常规 10 2 3 3 2 2 4" xfId="15778"/>
    <cellStyle name="常规 2 2 2 2 2 4 2 5" xfId="15779"/>
    <cellStyle name="常规 27 2 3 2" xfId="15780"/>
    <cellStyle name="常规 6 3 6" xfId="15781"/>
    <cellStyle name="常规 6 6 2 3 4 2" xfId="15782"/>
    <cellStyle name="常规 11 2 3 2 3 2 5" xfId="15783"/>
    <cellStyle name="常规 8 2 5 3 2 6" xfId="15784"/>
    <cellStyle name="常规 40 3 2 4 3 2" xfId="15785"/>
    <cellStyle name="常规 3 3 2 2 2 6" xfId="15786"/>
    <cellStyle name="常规 5 3 4 2 2 2" xfId="15787"/>
    <cellStyle name="常规 2 2 3 2" xfId="15788"/>
    <cellStyle name="常规 7 3 5 3" xfId="15789"/>
    <cellStyle name="常规 41 4 5" xfId="15790"/>
    <cellStyle name="常规 6 3 3 4 4 2" xfId="15791"/>
    <cellStyle name="常规 9 2 2 2 5 2 2" xfId="15792"/>
    <cellStyle name="常规 4 5 6 4 2" xfId="15793"/>
    <cellStyle name="常规 8 2 2 2 2 4 3" xfId="15794"/>
    <cellStyle name="常规 11 3 2 3 2 3 3" xfId="15795"/>
    <cellStyle name="常规 5 7 2 3 3 2" xfId="15796"/>
    <cellStyle name="常规 9 2 5 4 2 6" xfId="15797"/>
    <cellStyle name="常规 2 2 2 8" xfId="15798"/>
    <cellStyle name="常规 6 5 4 6" xfId="15799"/>
    <cellStyle name="常规 13 2 4 4 4 2" xfId="15800"/>
    <cellStyle name="常规 12 2 2 2 5 2 4" xfId="15801"/>
    <cellStyle name="常规 9 2 2 4 2 2 3" xfId="15802"/>
    <cellStyle name="常规 11 2 5 5 2 4 2" xfId="15803"/>
    <cellStyle name="常规 13 7 2 3 2" xfId="15804"/>
    <cellStyle name="常规 11 2 3 5 4 3 2" xfId="15805"/>
    <cellStyle name="常规 10 2 7 5" xfId="15806"/>
    <cellStyle name="常规 10 2 7 3 4 2" xfId="15807"/>
    <cellStyle name="常规 12 5 2 3 2" xfId="15808"/>
    <cellStyle name="常规 4 2 7 4 2" xfId="15809"/>
    <cellStyle name="常规 7 2 2 3 3 3 4" xfId="15810"/>
    <cellStyle name="常规 4 3 5 2 2" xfId="15811"/>
    <cellStyle name="常规 11 2 3 2 4 2 3 2" xfId="15812"/>
    <cellStyle name="常规 10 2 7 2 2 4 2" xfId="15813"/>
    <cellStyle name="常规 4 3 4 3" xfId="15814"/>
    <cellStyle name="常规 4 2 7 3 3" xfId="15815"/>
    <cellStyle name="常规 11 2 3 2 4 2 3" xfId="15816"/>
    <cellStyle name="常规 10 2 7 2 2 4" xfId="15817"/>
    <cellStyle name="常规 4 7 2 3 2" xfId="15818"/>
    <cellStyle name="常规 11 3 2 3 3 3" xfId="15819"/>
    <cellStyle name="常规 13 3 4 2 3" xfId="15820"/>
    <cellStyle name="常规 11 2 3 5 3 2" xfId="15821"/>
    <cellStyle name="常规 6 2 3 3 5" xfId="15822"/>
    <cellStyle name="常规 4 8 2 3 2" xfId="15823"/>
    <cellStyle name="常规 13 4 4 2 3" xfId="15824"/>
    <cellStyle name="常规 3 6 3 3 4 2" xfId="15825"/>
    <cellStyle name="常规 6 5 5" xfId="15826"/>
    <cellStyle name="常规 11 2 2 5 7 2" xfId="15827"/>
    <cellStyle name="常规 12 3 6 6 2" xfId="15828"/>
    <cellStyle name="常规 2 8 2" xfId="15829"/>
    <cellStyle name="常规 10 2 6 3 4" xfId="15830"/>
    <cellStyle name="常规 10 2 6 2 3" xfId="15831"/>
    <cellStyle name="常规 3 2 2 3 4 2 6 2" xfId="15832"/>
    <cellStyle name="常规 10 2 6 2 2" xfId="15833"/>
    <cellStyle name="常规 10 2 6 2" xfId="15834"/>
    <cellStyle name="常规 12 2 2 5 2 3" xfId="15835"/>
    <cellStyle name="常规 5 3 2 4 4 3 2" xfId="15836"/>
    <cellStyle name="常规 8 2 3 2 3 5" xfId="15837"/>
    <cellStyle name="常规 9 5 2 4 3 2" xfId="15838"/>
    <cellStyle name="常规 11 2 3 2 5 3 3 2" xfId="15839"/>
    <cellStyle name="常规 10 2 5 4 2 3 3 2" xfId="15840"/>
    <cellStyle name="常规 3 3 2 7" xfId="15841"/>
    <cellStyle name="常规 10 2 5 4 2 2 4 2" xfId="15842"/>
    <cellStyle name="常规 3 2 4 4 6" xfId="15843"/>
    <cellStyle name="常规 8 3 3 3" xfId="15844"/>
    <cellStyle name="常规 10 8 2" xfId="15845"/>
    <cellStyle name="常规 6 2 2 5 3 4 2" xfId="15846"/>
    <cellStyle name="常规 7 2 3 2 2 2" xfId="15847"/>
    <cellStyle name="常规 9 2 2 3 3 2 6" xfId="15848"/>
    <cellStyle name="常规 10 2 5 4" xfId="15849"/>
    <cellStyle name="百分比 2 3 5 5" xfId="15850"/>
    <cellStyle name="常规 44 5 3 2" xfId="15851"/>
    <cellStyle name="常规 8 3 2 3 3" xfId="15852"/>
    <cellStyle name="常规 2 14" xfId="15853"/>
    <cellStyle name="常规 10 2 5 3 6" xfId="15854"/>
    <cellStyle name="常规 12 2 5 5 2 4" xfId="15855"/>
    <cellStyle name="常规 3 2 2 2 3 2 2 2" xfId="15856"/>
    <cellStyle name="常规 11 2 3 3 2 3 3" xfId="15857"/>
    <cellStyle name="常规 8 2 3 2 2 2 2" xfId="15858"/>
    <cellStyle name="常规 10 2 5 3 2 4" xfId="15859"/>
    <cellStyle name="常规 10 2 5 3 2 3 3 2" xfId="15860"/>
    <cellStyle name="常规 12 4 4 2 3" xfId="15861"/>
    <cellStyle name="常规 11 2 3 3 3 3" xfId="15862"/>
    <cellStyle name="常规 11 2 2 2 3 2 3" xfId="15863"/>
    <cellStyle name="常规 12 3 3 2 2 3" xfId="15864"/>
    <cellStyle name="常规 11 2 2 5 5" xfId="15865"/>
    <cellStyle name="常规 12 3 6 4" xfId="15866"/>
    <cellStyle name="百分比 2 3 5 2 4" xfId="15867"/>
    <cellStyle name="常规 10 2 5 3 2 3" xfId="15868"/>
    <cellStyle name="常规 10 2 5 3 2" xfId="15869"/>
    <cellStyle name="常规 27 6 4 3" xfId="15870"/>
    <cellStyle name="常规 10 2 5 2 6 2" xfId="15871"/>
    <cellStyle name="百分比 2 2 4 5" xfId="15872"/>
    <cellStyle name="常规 2 2 2 2 7 2 2 2" xfId="15873"/>
    <cellStyle name="常规 10 2 5 2 6" xfId="15874"/>
    <cellStyle name="常规 6 2 7 7 2" xfId="15875"/>
    <cellStyle name="常规 6 2 3 3 7 2" xfId="15876"/>
    <cellStyle name="常规 2 2 2 3 3 3 4" xfId="15877"/>
    <cellStyle name="常规 11 2 3 2 4 2 4" xfId="15878"/>
    <cellStyle name="百分比 2 2 2 3 2" xfId="15879"/>
    <cellStyle name="常规 10 2 4 2 2 6 2" xfId="15880"/>
    <cellStyle name="常规 9 4 4 3 4" xfId="15881"/>
    <cellStyle name="常规 2 3 2 3 2 4" xfId="15882"/>
    <cellStyle name="常规 13 2 3 2 2 3 4" xfId="15883"/>
    <cellStyle name="常规 3 5 5 5" xfId="15884"/>
    <cellStyle name="常规 10 2 3 2 6" xfId="15885"/>
    <cellStyle name="常规 8 2 2 3 4 2 3" xfId="15886"/>
    <cellStyle name="常规 10 2 4 2 2 4" xfId="15887"/>
    <cellStyle name="常规 11 2 5 2 2 2 4 2" xfId="15888"/>
    <cellStyle name="常规 10 3 5 3 2" xfId="15889"/>
    <cellStyle name="常规 8 2 3 2 2 2 3" xfId="15890"/>
    <cellStyle name="常规 10 2 5 3 2 5" xfId="15891"/>
    <cellStyle name="常规 7 3 2 4 2 3" xfId="15892"/>
    <cellStyle name="常规 13 2 6 2 6 2" xfId="15893"/>
    <cellStyle name="常规 4 3 4 2 3 3 2" xfId="15894"/>
    <cellStyle name="常规 8 3 3 3 4" xfId="15895"/>
    <cellStyle name="常规 10 8 2 4" xfId="15896"/>
    <cellStyle name="常规 10 2 4 6 4 2" xfId="15897"/>
    <cellStyle name="常规 10 2 4 4 6" xfId="15898"/>
    <cellStyle name="常规 4 2 3 2 3 3 4 2" xfId="15899"/>
    <cellStyle name="常规 6 3 2 2" xfId="15900"/>
    <cellStyle name="常规 6 2 4 4 2" xfId="15901"/>
    <cellStyle name="常规 10 3 2" xfId="15902"/>
    <cellStyle name="常规 4 2 3 5 2 4" xfId="15903"/>
    <cellStyle name="常规 9 2 3 5 2 2 4" xfId="15904"/>
    <cellStyle name="常规 6 7 4 2" xfId="15905"/>
    <cellStyle name="常规 10 2 3 6 2 2" xfId="15906"/>
    <cellStyle name="常规 11 3 2 8" xfId="15907"/>
    <cellStyle name="常规 34" xfId="15908"/>
    <cellStyle name="常规 29" xfId="15909"/>
    <cellStyle name="常规 11 2 2 3 3 2 2 4 2" xfId="15910"/>
    <cellStyle name="常规 10 2 3 4" xfId="15911"/>
    <cellStyle name="常规 6 2 4 3 3 4" xfId="15912"/>
    <cellStyle name="常规 4 6 2 7" xfId="15913"/>
    <cellStyle name="常规 10 2 2 2 3 5" xfId="15914"/>
    <cellStyle name="常规 12 2 5 5 2 3" xfId="15915"/>
    <cellStyle name="常规 2 2 2 4 2 2 2" xfId="15916"/>
    <cellStyle name="百分比 2 5 2 3" xfId="15917"/>
    <cellStyle name="常规 11 2 2 4 2 2 3" xfId="15918"/>
    <cellStyle name="常规 59 3 2" xfId="15919"/>
    <cellStyle name="常规 10 2 3 2 2 2 3 3" xfId="15920"/>
    <cellStyle name="常规 10 2 5 4 6" xfId="15921"/>
    <cellStyle name="常规 3 3 2 5 3 3" xfId="15922"/>
    <cellStyle name="常规 4 5 5" xfId="15923"/>
    <cellStyle name="常规 5 2 2 5 4 2" xfId="15924"/>
    <cellStyle name="常规 10 8 2 5" xfId="15925"/>
    <cellStyle name="常规 4 2 2 3 2" xfId="15926"/>
    <cellStyle name="常规 13 4 2 2 2 3" xfId="15927"/>
    <cellStyle name="常规 9 5 2 2 2 3" xfId="15928"/>
    <cellStyle name="常规 11 2 5 4 4 2" xfId="15929"/>
    <cellStyle name="常规 3 3 2 5 2 4" xfId="15930"/>
    <cellStyle name="常规 8 2 2 3 6 2" xfId="15931"/>
    <cellStyle name="常规 4 5 4" xfId="15932"/>
    <cellStyle name="常规 10 2 4 2 6 2" xfId="15933"/>
    <cellStyle name="常规 10 2 4 2 4 3 2" xfId="15934"/>
    <cellStyle name="常规 12 2 2 4 2 2" xfId="15935"/>
    <cellStyle name="常规 2 3 5" xfId="15936"/>
    <cellStyle name="常规 10 2 4 2 4 3" xfId="15937"/>
    <cellStyle name="常规 12 2 2 4 2" xfId="15938"/>
    <cellStyle name="常规 4 3 3 3" xfId="15939"/>
    <cellStyle name="常规 12 5 2 2 2 2" xfId="15940"/>
    <cellStyle name="常规 2 2 4 4 5" xfId="15941"/>
    <cellStyle name="常规 11 2 3 4 2 2 2" xfId="15942"/>
    <cellStyle name="常规 11 4 4 6" xfId="15943"/>
    <cellStyle name="常规 12 2 5 4" xfId="15944"/>
    <cellStyle name="常规 10 3 3 2 3 3 2" xfId="15945"/>
    <cellStyle name="常规 6 2 3 4 2 3 3" xfId="15946"/>
    <cellStyle name="常规 7 3 5" xfId="15947"/>
    <cellStyle name="常规 10 2 8 5" xfId="15948"/>
    <cellStyle name="常规 11 3 8 3" xfId="15949"/>
    <cellStyle name="常规 11 3 2 4 2 3" xfId="15950"/>
    <cellStyle name="常规 12 2 2 3 5 3 2" xfId="15951"/>
    <cellStyle name="常规 10 2 6 2 6 2" xfId="15952"/>
    <cellStyle name="常规 3 3 2 3 2 4" xfId="15953"/>
    <cellStyle name="常规 12 3 2 3 3" xfId="15954"/>
    <cellStyle name="常规 2 2 3 2 2 2 2 4" xfId="15955"/>
    <cellStyle name="常规 4 3 4 4 2" xfId="15956"/>
    <cellStyle name="常规 2 2 2 2 10 3" xfId="15957"/>
    <cellStyle name="常规 11 3 8 2" xfId="15958"/>
    <cellStyle name="百分比 2 2 4 4 2" xfId="15959"/>
    <cellStyle name="常规 10 2 2 6 2 2" xfId="15960"/>
    <cellStyle name="常规 13 2 5 4 2 3 3 2" xfId="15961"/>
    <cellStyle name="百分比 3 2 4" xfId="15962"/>
    <cellStyle name="常规 9 9 2 3 3 2" xfId="15963"/>
    <cellStyle name="常规 7 2 3 6 2 3" xfId="15964"/>
    <cellStyle name="常规 10 2 3 3 4 3 2" xfId="15965"/>
    <cellStyle name="常规 27 3 3 2 3 2" xfId="15966"/>
    <cellStyle name="常规 11 7 2 6 2" xfId="15967"/>
    <cellStyle name="常规 11 2 3 2 3 2 3 2" xfId="15968"/>
    <cellStyle name="常规 9 9 2 2" xfId="15969"/>
    <cellStyle name="常规 2 2 3 5 2 3 2" xfId="15970"/>
    <cellStyle name="常规 10 7 2 4" xfId="15971"/>
    <cellStyle name="常规 5 3 2 4 2 2 2" xfId="15972"/>
    <cellStyle name="常规 2 5 3 2 2 4 2" xfId="15973"/>
    <cellStyle name="常规 10 2 3 3 2 4" xfId="15974"/>
    <cellStyle name="常规 10 2 8" xfId="15975"/>
    <cellStyle name="常规 5 2 3 4 2" xfId="15976"/>
    <cellStyle name="常规 8 6 2 2 2" xfId="15977"/>
    <cellStyle name="常规 6 3 2 4 2 3 3 2" xfId="15978"/>
    <cellStyle name="常规 10 2 2 3 2 3 3" xfId="15979"/>
    <cellStyle name="常规 12 2 10 3 2" xfId="15980"/>
    <cellStyle name="常规 10 2 3 3 2 2" xfId="15981"/>
    <cellStyle name="常规 5 2 3 2 3 2 3 3" xfId="15982"/>
    <cellStyle name="常规 5 2 12" xfId="15983"/>
    <cellStyle name="常规 10 2 5 2 2 2" xfId="15984"/>
    <cellStyle name="常规 7 2 5 2 7" xfId="15985"/>
    <cellStyle name="百分比 2 3 4 2 3" xfId="15986"/>
    <cellStyle name="常规 10 2 3 2 4 2 2 3" xfId="15987"/>
    <cellStyle name="常规 6 3 9" xfId="15988"/>
    <cellStyle name="常规 8 2 2 3 4 2 4" xfId="15989"/>
    <cellStyle name="百分比 2 3 4 2 2 4 2" xfId="15990"/>
    <cellStyle name="常规 2 2 2 3 4 2" xfId="15991"/>
    <cellStyle name="常规 3 2 3 2 4 7 2" xfId="15992"/>
    <cellStyle name="常规 5 2 5 2 4 3 2" xfId="15993"/>
    <cellStyle name="常规 4 2 3 2 3 2 2 3" xfId="15994"/>
    <cellStyle name="常规 11 2 4 4 7" xfId="15995"/>
    <cellStyle name="常规 12 5 5 6" xfId="15996"/>
    <cellStyle name="常规 11 3 2 5 5" xfId="15997"/>
    <cellStyle name="常规 13 3 6 4" xfId="15998"/>
    <cellStyle name="常规 12 2 3 5 2" xfId="15999"/>
    <cellStyle name="常规 10 2 3 2 6 4 2" xfId="16000"/>
    <cellStyle name="百分比 2 5 4" xfId="16001"/>
    <cellStyle name="常规 3 2 5 4 4 2" xfId="16002"/>
    <cellStyle name="常规 11 2 2 4 2 4" xfId="16003"/>
    <cellStyle name="常规 10 2 3 2 2 2 5" xfId="16004"/>
    <cellStyle name="常规 12 2 3 5" xfId="16005"/>
    <cellStyle name="常规 10 2 3 2 6 4" xfId="16006"/>
    <cellStyle name="百分比 3 2 6 2" xfId="16007"/>
    <cellStyle name="常规 10 2 3 2 6 2" xfId="16008"/>
    <cellStyle name="常规 4 5 3 2 6" xfId="16009"/>
    <cellStyle name="常规 10 2 3 2 5 6 2" xfId="16010"/>
    <cellStyle name="常规 8 2 5 2 2 2 3" xfId="16011"/>
    <cellStyle name="常规 12 2 2 3 5 2" xfId="16012"/>
    <cellStyle name="常规 2 3 2 4 2 4" xfId="16013"/>
    <cellStyle name="常规 13 2 3 2 3 3 4" xfId="16014"/>
    <cellStyle name="常规 10 2 6 2 5" xfId="16015"/>
    <cellStyle name="常规 10 2 6 4 2" xfId="16016"/>
    <cellStyle name="常规 4 2 3 2 3 4 3 2" xfId="16017"/>
    <cellStyle name="常规 12 3 2 3 3 4" xfId="16018"/>
    <cellStyle name="常规 7 2 5 4 2 4" xfId="16019"/>
    <cellStyle name="常规 10 2 3 5 2 3 3" xfId="16020"/>
    <cellStyle name="常规 11 2 5 4 3 2" xfId="16021"/>
    <cellStyle name="常规 12 2 2 6" xfId="16022"/>
    <cellStyle name="常规 10 2 4 5 2 4 2" xfId="16023"/>
    <cellStyle name="常规 10 2 3 2 5 5" xfId="16024"/>
    <cellStyle name="常规 4 2 4 2 3" xfId="16025"/>
    <cellStyle name="常规 3 3 7 4" xfId="16026"/>
    <cellStyle name="常规 6 5 4 2 3 3" xfId="16027"/>
    <cellStyle name="常规 12 2 2 4 3" xfId="16028"/>
    <cellStyle name="百分比 4 2 4 2" xfId="16029"/>
    <cellStyle name="常规 3 5 2 2 6" xfId="16030"/>
    <cellStyle name="常规 3 3 2 6" xfId="16031"/>
    <cellStyle name="常规 2 2 4 5 3" xfId="16032"/>
    <cellStyle name="常规 9 2 2 2 2 2 5" xfId="16033"/>
    <cellStyle name="常规 27 4 3 5" xfId="16034"/>
    <cellStyle name="常规 10 4 4 2 2 3" xfId="16035"/>
    <cellStyle name="常规 7 2 3 2 5 2" xfId="16036"/>
    <cellStyle name="常规 10 2 4 3 2 2 3" xfId="16037"/>
    <cellStyle name="常规 2 4 3 2 2 4 2" xfId="16038"/>
    <cellStyle name="常规 10 2 3 2 4 3 4" xfId="16039"/>
    <cellStyle name="常规 10 8 3 2" xfId="16040"/>
    <cellStyle name="常规 2 2 3 2 3 7 2" xfId="16041"/>
    <cellStyle name="常规 11 2 5 3 6" xfId="16042"/>
    <cellStyle name="常规 2 2 2 2 2 3 3 4 2" xfId="16043"/>
    <cellStyle name="常规 6 5 3 4 3 2" xfId="16044"/>
    <cellStyle name="常规 2 5 7 3" xfId="16045"/>
    <cellStyle name="常规 10 7 2 6" xfId="16046"/>
    <cellStyle name="常规 9 2 4 2 4 2" xfId="16047"/>
    <cellStyle name="常规 7 2 2 2 4 6" xfId="16048"/>
    <cellStyle name="常规 5 2 2 3 4 4 3" xfId="16049"/>
    <cellStyle name="常规 10 8 2 2" xfId="16050"/>
    <cellStyle name="常规 8 3 3 3 2" xfId="16051"/>
    <cellStyle name="常规 3 6 3 3 3" xfId="16052"/>
    <cellStyle name="常规 8 2 4 2 2" xfId="16053"/>
    <cellStyle name="常规 10 3 2 4 2 2 4" xfId="16054"/>
    <cellStyle name="常规 6 6 3 2 2 3" xfId="16055"/>
    <cellStyle name="常规 10 2 3 2 3 2 3 2" xfId="16056"/>
    <cellStyle name="常规 10 2 2 3 4 4" xfId="16057"/>
    <cellStyle name="常规 27 2 9" xfId="16058"/>
    <cellStyle name="常规 10 2 3 2 4 2 2 2" xfId="16059"/>
    <cellStyle name="常规 11 5 4 2 2" xfId="16060"/>
    <cellStyle name="常规 10 2 4 5" xfId="16061"/>
    <cellStyle name="常规 5 2 3 2 3 2 2 4" xfId="16062"/>
    <cellStyle name="常规 2 2 3 2 3 4 2" xfId="16063"/>
    <cellStyle name="常规 8 5 3 3 3" xfId="16064"/>
    <cellStyle name="常规 2 2 3 2 2 3" xfId="16065"/>
    <cellStyle name="常规 5 3 3 2 6 2" xfId="16066"/>
    <cellStyle name="百分比 2 8" xfId="16067"/>
    <cellStyle name="常规 20 4" xfId="16068"/>
    <cellStyle name="常规 11 2 3 6 4" xfId="16069"/>
    <cellStyle name="常规 12 4 7 3" xfId="16070"/>
    <cellStyle name="常规 10 2 5 3 3 4 2" xfId="16071"/>
    <cellStyle name="百分比 3 3 2 2" xfId="16072"/>
    <cellStyle name="常规 10 2 2 2 3 2 2 4" xfId="16073"/>
    <cellStyle name="常规 2 11 4" xfId="16074"/>
    <cellStyle name="常规 3 2 2 5" xfId="16075"/>
    <cellStyle name="常规 8 3 4 6" xfId="16076"/>
    <cellStyle name="常规 10 9 5" xfId="16077"/>
    <cellStyle name="常规 10 2 3 2 3 3 2" xfId="16078"/>
    <cellStyle name="常规 3 3 2 2 4" xfId="16079"/>
    <cellStyle name="常规 5 3" xfId="16080"/>
    <cellStyle name="常规 11 2 5 4 2 6 2" xfId="16081"/>
    <cellStyle name="常规 10 2 3 2 3 2 4" xfId="16082"/>
    <cellStyle name="常规 10 3 2 7 3 2" xfId="16083"/>
    <cellStyle name="常规 5 2 2 4 4 3 2" xfId="16084"/>
    <cellStyle name="常规 7 2 3 2 3 5" xfId="16085"/>
    <cellStyle name="常规 13 5 2 2 3" xfId="16086"/>
    <cellStyle name="百分比 2 3 3 2 6" xfId="16087"/>
    <cellStyle name="常规 2 2 2 3 4 2 3 3" xfId="16088"/>
    <cellStyle name="常规 10 2 3 2 7 2" xfId="16089"/>
    <cellStyle name="常规 3 5 5 6 2" xfId="16090"/>
    <cellStyle name="常规 9 2 2 3 2 2" xfId="16091"/>
    <cellStyle name="常规 10 8 4 3" xfId="16092"/>
    <cellStyle name="常规 10 2 4 5 2" xfId="16093"/>
    <cellStyle name="常规 55 3 2 3" xfId="16094"/>
    <cellStyle name="常规 27 2" xfId="16095"/>
    <cellStyle name="常规 32 2" xfId="16096"/>
    <cellStyle name="常规 11 3 2 6 2" xfId="16097"/>
    <cellStyle name="常规 6 2 5 4 2 6 2" xfId="16098"/>
    <cellStyle name="常规 7 6 4" xfId="16099"/>
    <cellStyle name="常规 13 4 5 3 2" xfId="16100"/>
    <cellStyle name="常规 12 2 5 2 2 2 2" xfId="16101"/>
    <cellStyle name="常规 10 2 3 2 2 6 2" xfId="16102"/>
    <cellStyle name="常规 11 4 2 6 2" xfId="16103"/>
    <cellStyle name="常规 42 3 4" xfId="16104"/>
    <cellStyle name="常规 5 2 3 4 3" xfId="16105"/>
    <cellStyle name="百分比 3 2 2 2 2" xfId="16106"/>
    <cellStyle name="常规 13 2 4 2 2 2 4" xfId="16107"/>
    <cellStyle name="常规 7 2 2 4 3 3" xfId="16108"/>
    <cellStyle name="常规 10 2 3 2 2 4 2" xfId="16109"/>
    <cellStyle name="常规 9 14 2" xfId="16110"/>
    <cellStyle name="常规 4 2 2 3 5 4" xfId="16111"/>
    <cellStyle name="常规 4 5 4 2" xfId="16112"/>
    <cellStyle name="常规 13 4 2 2 2 2" xfId="16113"/>
    <cellStyle name="常规 9 3 3 9 2" xfId="16114"/>
    <cellStyle name="常规 13 2 10 3" xfId="16115"/>
    <cellStyle name="常规 7 2 2 4 2 3" xfId="16116"/>
    <cellStyle name="常规 10 2 3 2 2 3 2" xfId="16117"/>
    <cellStyle name="常规 10 2 3 2 2 2 4" xfId="16118"/>
    <cellStyle name="百分比 2 5 3" xfId="16119"/>
    <cellStyle name="常规 11 2 2 4 2 3" xfId="16120"/>
    <cellStyle name="常规 59 2 3 2" xfId="16121"/>
    <cellStyle name="常规 10 2 3 2 2 2 2 4 2" xfId="16122"/>
    <cellStyle name="常规 59 2 3" xfId="16123"/>
    <cellStyle name="常规 10 2 3 2 2 2 2 4" xfId="16124"/>
    <cellStyle name="常规 10 2 2 5 6" xfId="16125"/>
    <cellStyle name="常规 4 7 2 4" xfId="16126"/>
    <cellStyle name="百分比 2 3 2 2 3 3" xfId="16127"/>
    <cellStyle name="常规 7 2 3 2 7 3" xfId="16128"/>
    <cellStyle name="常规 10 6 4 6" xfId="16129"/>
    <cellStyle name="常规 3 2 5 3 2 6" xfId="16130"/>
    <cellStyle name="常规 10 2 3 2 2 2 2 3" xfId="16131"/>
    <cellStyle name="常规 10 3 2 7 2" xfId="16132"/>
    <cellStyle name="常规 27 5 2 2 2" xfId="16133"/>
    <cellStyle name="常规 2 2 2 2 2 2 2 2 4" xfId="16134"/>
    <cellStyle name="常规 8 3 2 2" xfId="16135"/>
    <cellStyle name="常规 10 3 8 2" xfId="16136"/>
    <cellStyle name="常规 9 2 2 5 2 6 2" xfId="16137"/>
    <cellStyle name="常规 2 4 6 4" xfId="16138"/>
    <cellStyle name="常规 10 2 3 2 2" xfId="16139"/>
    <cellStyle name="常规 10 2 5 3 5" xfId="16140"/>
    <cellStyle name="常规 3 2 7 2 2" xfId="16141"/>
    <cellStyle name="常规 5 4 2 2 2 3" xfId="16142"/>
    <cellStyle name="常规 4 5 2 4 3 2" xfId="16143"/>
    <cellStyle name="常规 12 2 3 4 3 3" xfId="16144"/>
    <cellStyle name="常规 5 5 3 3 2" xfId="16145"/>
    <cellStyle name="百分比 4 2 2 6" xfId="16146"/>
    <cellStyle name="常规 10 2 2 2 2 2 5" xfId="16147"/>
    <cellStyle name="常规 10 2 2 6 3 2" xfId="16148"/>
    <cellStyle name="常规 10 2 2 2 2 2 4" xfId="16149"/>
    <cellStyle name="常规 2 2 2 2 2 5 2" xfId="16150"/>
    <cellStyle name="常规 5 2 3 2 2 3 4" xfId="16151"/>
    <cellStyle name="常规 10 2 2 5 4 3 2" xfId="16152"/>
    <cellStyle name="常规 4 4" xfId="16153"/>
    <cellStyle name="常规 11 2 2 7 3" xfId="16154"/>
    <cellStyle name="常规 12 3 8 2" xfId="16155"/>
    <cellStyle name="常规 12 3 2 4 2 2 4 2" xfId="16156"/>
    <cellStyle name="常规 11 2 3 2 2 4 3 2" xfId="16157"/>
    <cellStyle name="常规 11 2 3 2 2 4 3" xfId="16158"/>
    <cellStyle name="常规 12 2 4 5 3 2" xfId="16159"/>
    <cellStyle name="常规 3 9 2 3 2" xfId="16160"/>
    <cellStyle name="常规 12 2 2 2 2 6 2" xfId="16161"/>
    <cellStyle name="常规 12 2 4 5 2 2" xfId="16162"/>
    <cellStyle name="常规 10 2 2 5 2 6" xfId="16163"/>
    <cellStyle name="常规 27 2 2 2 4" xfId="16164"/>
    <cellStyle name="常规 10 2 7 2 2 2" xfId="16165"/>
    <cellStyle name="常规 5 2 2 6 5" xfId="16166"/>
    <cellStyle name="常规 10 5 6 3" xfId="16167"/>
    <cellStyle name="常规 10 2 3 4 7" xfId="16168"/>
    <cellStyle name="常规 13 3 4 2 2 4" xfId="16169"/>
    <cellStyle name="常规 3 4 2 3 3" xfId="16170"/>
    <cellStyle name="常规 7 5 6 3" xfId="16171"/>
    <cellStyle name="常规 10 6 3 3 4" xfId="16172"/>
    <cellStyle name="常规 11 2 6" xfId="16173"/>
    <cellStyle name="常规 6 2 5 3 6" xfId="16174"/>
    <cellStyle name="常规 6 3 5 3 4 2" xfId="16175"/>
    <cellStyle name="常规 10 2 3 2 3 3 4 2" xfId="16176"/>
    <cellStyle name="常规 9 2 8 3 2" xfId="16177"/>
    <cellStyle name="常规 12 3 2 3 2 3 2" xfId="16178"/>
    <cellStyle name="常规 10 2 2 4 7" xfId="16179"/>
    <cellStyle name="常规 12 2 5 2 4 3" xfId="16180"/>
    <cellStyle name="常规 10 2 3 2 4 7" xfId="16181"/>
    <cellStyle name="常规 4 2 4 4 3 4" xfId="16182"/>
    <cellStyle name="常规 12 8" xfId="16183"/>
    <cellStyle name="常规 12 4 2 3 4 2" xfId="16184"/>
    <cellStyle name="常规 12 2 2 3 2 2 2 2" xfId="16185"/>
    <cellStyle name="常规 6 3 3 5 2" xfId="16186"/>
    <cellStyle name="常规 49 4 2" xfId="16187"/>
    <cellStyle name="常规 54 4 2" xfId="16188"/>
    <cellStyle name="常规 2 2 2 5 2 5" xfId="16189"/>
    <cellStyle name="常规 11 2 5 5 3 3 2" xfId="16190"/>
    <cellStyle name="常规 10 2 8 3" xfId="16191"/>
    <cellStyle name="常规 3 3 4 2 2" xfId="16192"/>
    <cellStyle name="常规 8 2 4 4 2 3 3 2" xfId="16193"/>
    <cellStyle name="常规 13 3 5 2 2 3" xfId="16194"/>
    <cellStyle name="常规 3 5 2 3 2" xfId="16195"/>
    <cellStyle name="常规 4 2 2 3 3 3 4 2" xfId="16196"/>
    <cellStyle name="常规 11 2 3 2 2 2 6" xfId="16197"/>
    <cellStyle name="常规 4 4 2 2 3" xfId="16198"/>
    <cellStyle name="常规 13 2 3 3 2 3 3" xfId="16199"/>
    <cellStyle name="常规 9 5 4 3 3" xfId="16200"/>
    <cellStyle name="常规 7 6 2 3 3" xfId="16201"/>
    <cellStyle name="常规 13 4 2 2 5" xfId="16202"/>
    <cellStyle name="常规 4 5 7" xfId="16203"/>
    <cellStyle name="常规 8 2 2 3 5 3 3" xfId="16204"/>
    <cellStyle name="常规 12 2 5 4 2 6 2" xfId="16205"/>
    <cellStyle name="常规 10 2 4 3 6" xfId="16206"/>
    <cellStyle name="常规 11 3 2 3 7 2" xfId="16207"/>
    <cellStyle name="常规 7 2 2 3 7 3 2" xfId="16208"/>
    <cellStyle name="常规 10 2 3 2 4 2 2 4" xfId="16209"/>
    <cellStyle name="百分比 4 2 5" xfId="16210"/>
    <cellStyle name="常规 10 2 3 3 2 3 3 2" xfId="16211"/>
    <cellStyle name="常规 8 2 2 3 3 3 3" xfId="16212"/>
    <cellStyle name="常规 10 2 2 3 6" xfId="16213"/>
    <cellStyle name="常规 11 4 2 3 3" xfId="16214"/>
    <cellStyle name="常规 13 5 5 6 2" xfId="16215"/>
    <cellStyle name="常规 12 2 2 2 2 3 4 2" xfId="16216"/>
    <cellStyle name="常规 12 4 4 7 2" xfId="16217"/>
    <cellStyle name="常规 6 2 3 2 2 5" xfId="16218"/>
    <cellStyle name="常规 10 6 4 2 3" xfId="16219"/>
    <cellStyle name="常规 12 3 2 6 3" xfId="16220"/>
    <cellStyle name="常规 10 6 2 6" xfId="16221"/>
    <cellStyle name="常规 6 2 2 3 5 2 3" xfId="16222"/>
    <cellStyle name="常规 9 3 2 4 2 6 2" xfId="16223"/>
    <cellStyle name="常规 7 2 5 2 6" xfId="16224"/>
    <cellStyle name="百分比 2 3 4 2 2" xfId="16225"/>
    <cellStyle name="常规 12 7 2 3 2" xfId="16226"/>
    <cellStyle name="常规 7 2 2 4 3 4" xfId="16227"/>
    <cellStyle name="常规 10 2 3 2 2 4 3" xfId="16228"/>
    <cellStyle name="常规 3 5 2 5" xfId="16229"/>
    <cellStyle name="常规 13 9 5" xfId="16230"/>
    <cellStyle name="常规 11 2 3 2 2 2 3 3 2" xfId="16231"/>
    <cellStyle name="常规 11 2 3 2 4 2 3 3" xfId="16232"/>
    <cellStyle name="常规 11 2 3 2 2 2 3 3" xfId="16233"/>
    <cellStyle name="常规 3 5 6 4 2" xfId="16234"/>
    <cellStyle name="常规 10 3 4 2 2 2" xfId="16235"/>
    <cellStyle name="常规 12 2 8" xfId="16236"/>
    <cellStyle name="常规 7 4 3 3 4" xfId="16237"/>
    <cellStyle name="常规 4 6 3 2 2 4 2" xfId="16238"/>
    <cellStyle name="常规 8 2 6 3 4" xfId="16239"/>
    <cellStyle name="常规 5 3 2 3 4" xfId="16240"/>
    <cellStyle name="常规 12 2 2 2 2 6" xfId="16241"/>
    <cellStyle name="常规 7 2 2 3 4 2 2 3" xfId="16242"/>
    <cellStyle name="常规 48 2 3 3 2" xfId="16243"/>
    <cellStyle name="常规 53 2 3 3 2" xfId="16244"/>
    <cellStyle name="百分比 2 3 4 3" xfId="16245"/>
    <cellStyle name="常规 10 2 4 3 3 4 2" xfId="16246"/>
    <cellStyle name="常规 12 2 3 3 3 2" xfId="16247"/>
    <cellStyle name="常规 2 10 2 3 3" xfId="16248"/>
    <cellStyle name="常规 12 2 3 3 4 3" xfId="16249"/>
    <cellStyle name="常规 3 2 5 3 4 3" xfId="16250"/>
    <cellStyle name="常规 11 2 2 3 2 5" xfId="16251"/>
    <cellStyle name="常规 8 2 3 3 2 2 3" xfId="16252"/>
    <cellStyle name="常规 13 2 2 3 3 2 2 4" xfId="16253"/>
    <cellStyle name="常规 10 2 2 3 4 2 2 2" xfId="16254"/>
    <cellStyle name="常规 9 2 2 4 2 3 2" xfId="16255"/>
    <cellStyle name="常规 12 2 2 2 5 3 3" xfId="16256"/>
    <cellStyle name="常规 12 3 2 6 2" xfId="16257"/>
    <cellStyle name="常规 13 2 3 2 5 2 3" xfId="16258"/>
    <cellStyle name="常规 10 2 2 3 6 4 2" xfId="16259"/>
    <cellStyle name="常规 4 6 3 7 2" xfId="16260"/>
    <cellStyle name="常规 6 3 3 2 3 4 2" xfId="16261"/>
    <cellStyle name="常规 4 3 4 4" xfId="16262"/>
    <cellStyle name="常规 2 2 2 6 2 4 2" xfId="16263"/>
    <cellStyle name="常规 7 2 4 2 6" xfId="16264"/>
    <cellStyle name="百分比 2 3 3 2 2" xfId="16265"/>
    <cellStyle name="常规 11 4 3 2 2 4" xfId="16266"/>
    <cellStyle name="常规 10 2 2 3 3 4 2" xfId="16267"/>
    <cellStyle name="常规 11 5 2 2 3 3" xfId="16268"/>
    <cellStyle name="常规 13 2 3 5 2 5" xfId="16269"/>
    <cellStyle name="常规 2 3 5 3 4" xfId="16270"/>
    <cellStyle name="常规 11 5 6" xfId="16271"/>
    <cellStyle name="常规 2 2 11 3 3" xfId="16272"/>
    <cellStyle name="常规 10 2 2 3 3 3 4" xfId="16273"/>
    <cellStyle name="常规 10 2 3 7 4 2" xfId="16274"/>
    <cellStyle name="常规 6 2 3 2 4 2 3 3" xfId="16275"/>
    <cellStyle name="常规 2 2 3 14" xfId="16276"/>
    <cellStyle name="常规 5 2 4 4 3" xfId="16277"/>
    <cellStyle name="常规 11 2 9" xfId="16278"/>
    <cellStyle name="常规 6 2 3 2 2 2 2 2" xfId="16279"/>
    <cellStyle name="常规 5 2 4 4 2" xfId="16280"/>
    <cellStyle name="常规 11 2 8" xfId="16281"/>
    <cellStyle name="常规 7 4 2 3 4" xfId="16282"/>
    <cellStyle name="常规 12 3 2 2 2 3 2" xfId="16283"/>
    <cellStyle name="常规 7 2 3 2 3 2 2 3" xfId="16284"/>
    <cellStyle name="常规 10 2 5 2 2 3 3 2" xfId="16285"/>
    <cellStyle name="常规 10 2 2 3 3 2 4" xfId="16286"/>
    <cellStyle name="常规 10 2 2 2 4 7" xfId="16287"/>
    <cellStyle name="常规 12 2 4 2 4 3" xfId="16288"/>
    <cellStyle name="常规 3 3 2 4 2 3 3 2" xfId="16289"/>
    <cellStyle name="常规 12 2 4 5" xfId="16290"/>
    <cellStyle name="常规 11 4 3 7" xfId="16291"/>
    <cellStyle name="常规 10 2 3 2 7 3" xfId="16292"/>
    <cellStyle name="常规 12 2 4 4" xfId="16293"/>
    <cellStyle name="常规 11 4 3 6" xfId="16294"/>
    <cellStyle name="常规 10 6 2 4" xfId="16295"/>
    <cellStyle name="常规 12 2 5 3 2 6 2" xfId="16296"/>
    <cellStyle name="常规 10 5 5 6" xfId="16297"/>
    <cellStyle name="常规 3 5 2 3 4 2" xfId="16298"/>
    <cellStyle name="常规 7 4 2" xfId="16299"/>
    <cellStyle name="常规 11 5 3 2 3 3 2" xfId="16300"/>
    <cellStyle name="常规 10 2 7 6" xfId="16301"/>
    <cellStyle name="常规 4 2 2 5 2 3 2" xfId="16302"/>
    <cellStyle name="百分比 2 2 2 4" xfId="16303"/>
    <cellStyle name="常规 10 2 2 4 3 4 2" xfId="16304"/>
    <cellStyle name="常规 11 4 4 2 2 4" xfId="16305"/>
    <cellStyle name="常规 13 2 3 2 4 2 6" xfId="16306"/>
    <cellStyle name="常规 10 2 4 2 2 3" xfId="16307"/>
    <cellStyle name="百分比 2 2 4 2 4" xfId="16308"/>
    <cellStyle name="常规 7 3 6 2 3" xfId="16309"/>
    <cellStyle name="常规 3 2 8 3 3 2" xfId="16310"/>
    <cellStyle name="常规 7 3" xfId="16311"/>
    <cellStyle name="常规 5 2 4 5 3" xfId="16312"/>
    <cellStyle name="常规 13 2 5 3 6" xfId="16313"/>
    <cellStyle name="常规 9 2 3 3 2 2 3" xfId="16314"/>
    <cellStyle name="常规 5 7 2 2 4 2" xfId="16315"/>
    <cellStyle name="常规 7 2 2 2 5 2" xfId="16316"/>
    <cellStyle name="常规 10 2 4 2 2 2 3" xfId="16317"/>
    <cellStyle name="百分比 2 2 4 2 3 3" xfId="16318"/>
    <cellStyle name="常规 11 3 2 3 2 2 2" xfId="16319"/>
    <cellStyle name="常规 10 2 2 3 2 3" xfId="16320"/>
    <cellStyle name="常规 6 2 2 3 5 6" xfId="16321"/>
    <cellStyle name="常规 4 5 7 3 2" xfId="16322"/>
    <cellStyle name="常规 8 2 2 2 3 3 3" xfId="16323"/>
    <cellStyle name="常规 2 2 2 5 3 4 2" xfId="16324"/>
    <cellStyle name="常规 3 3 2 5" xfId="16325"/>
    <cellStyle name="常规 9 2 2 2 3 5" xfId="16326"/>
    <cellStyle name="百分比 2 6 2 4" xfId="16327"/>
    <cellStyle name="常规 3 4 4 3 4" xfId="16328"/>
    <cellStyle name="常规 12 2 4 4 2 3 2" xfId="16329"/>
    <cellStyle name="常规 12 2 3 4 2 2" xfId="16330"/>
    <cellStyle name="常规 2 5 2 2 2 4 2" xfId="16331"/>
    <cellStyle name="常规 10 2 4 3 4 3 2" xfId="16332"/>
    <cellStyle name="常规 10 2 6 3" xfId="16333"/>
    <cellStyle name="百分比 3 3 2 3" xfId="16334"/>
    <cellStyle name="常规 10 2 3 3 2 5" xfId="16335"/>
    <cellStyle name="常规 7 2 6 2 3" xfId="16336"/>
    <cellStyle name="常规 8 2 2 2 4 2 2" xfId="16337"/>
    <cellStyle name="常规 10 2 2 3 4 2 5" xfId="16338"/>
    <cellStyle name="常规 10 2 3 2 2 2 6" xfId="16339"/>
    <cellStyle name="常规 2 2 2 2 7 2 2" xfId="16340"/>
    <cellStyle name="百分比 2 5 5" xfId="16341"/>
    <cellStyle name="常规 3 9 4 2" xfId="16342"/>
    <cellStyle name="常规 6 3 2 3 7" xfId="16343"/>
    <cellStyle name="常规 47 2 2 2 3" xfId="16344"/>
    <cellStyle name="常规 52 2 2 2 3" xfId="16345"/>
    <cellStyle name="常规 6 2 3 5 2 6 2" xfId="16346"/>
    <cellStyle name="常规 4 2 3 5" xfId="16347"/>
    <cellStyle name="常规 12 2 2 6 3 2" xfId="16348"/>
    <cellStyle name="常规 10 2 2 4 2" xfId="16349"/>
    <cellStyle name="常规 10 6 3 3" xfId="16350"/>
    <cellStyle name="常规 3 5 3 3 2" xfId="16351"/>
    <cellStyle name="常规 3 7 3 4 2" xfId="16352"/>
    <cellStyle name="常规 27 4 3 3" xfId="16353"/>
    <cellStyle name="常规 11 8 2 3" xfId="16354"/>
    <cellStyle name="常规 2 2 2 2 2 3" xfId="16355"/>
    <cellStyle name="常规 8 4 3 3 3" xfId="16356"/>
    <cellStyle name="常规 11 2 3 6 2 4" xfId="16357"/>
    <cellStyle name="常规 12 2 3 2 3 3 4" xfId="16358"/>
    <cellStyle name="常规 11 2 5 5 2 2" xfId="16359"/>
    <cellStyle name="常规 10 2 2 3 4 4 3 2" xfId="16360"/>
    <cellStyle name="常规 13 4 5 4" xfId="16361"/>
    <cellStyle name="常规 11 3 3 2 6 2" xfId="16362"/>
    <cellStyle name="常规 2 2 2 2 5 3 4 2" xfId="16363"/>
    <cellStyle name="常规 11 2 8 6 2" xfId="16364"/>
    <cellStyle name="常规 5 2 4 4 2 6 2" xfId="16365"/>
    <cellStyle name="常规 10 3 4 3 4" xfId="16366"/>
    <cellStyle name="常规 4 6 6 3" xfId="16367"/>
    <cellStyle name="常规 12 3 5 6" xfId="16368"/>
    <cellStyle name="常规 11 2 2 4 7" xfId="16369"/>
    <cellStyle name="常规 2 4 2 2 3 2" xfId="16370"/>
    <cellStyle name="常规 12 2 3 2 3 3 3" xfId="16371"/>
    <cellStyle name="常规 11 2 2 2 2 3 3" xfId="16372"/>
    <cellStyle name="常规 11 3 5 3 4 2" xfId="16373"/>
    <cellStyle name="常规 10 2 5 3 3 3" xfId="16374"/>
    <cellStyle name="常规 5 3 4 4 3 2" xfId="16375"/>
    <cellStyle name="常规 2 4 4 2" xfId="16376"/>
    <cellStyle name="常规 12 4 3 2 2 4" xfId="16377"/>
    <cellStyle name="常规 11 2 3 2 3 2 4" xfId="16378"/>
    <cellStyle name="常规 10 3 2 3 3 4 2" xfId="16379"/>
    <cellStyle name="常规 47 3 4" xfId="16380"/>
    <cellStyle name="常规 52 3 4" xfId="16381"/>
    <cellStyle name="常规 11 2 2 2 2 2 6" xfId="16382"/>
    <cellStyle name="常规 3 4 2 2 3" xfId="16383"/>
    <cellStyle name="常规 12 9 2 3" xfId="16384"/>
    <cellStyle name="常规 13 2 2 3 2 3 3" xfId="16385"/>
    <cellStyle name="常规 8 5 4 3 3" xfId="16386"/>
    <cellStyle name="常规 13 4 3 2 2 2" xfId="16387"/>
    <cellStyle name="常规 5 5 4 2" xfId="16388"/>
    <cellStyle name="常规 3 5 4 2 2 2" xfId="16389"/>
    <cellStyle name="常规 27 5 6" xfId="16390"/>
    <cellStyle name="常规 10 2 2 6 2" xfId="16391"/>
    <cellStyle name="常规 6 2 4 3 2 6 2" xfId="16392"/>
    <cellStyle name="常规 7 2 3 5 4 3" xfId="16393"/>
    <cellStyle name="常规 5 2 3 10" xfId="16394"/>
    <cellStyle name="常规 6 2 3 2 5 6" xfId="16395"/>
    <cellStyle name="常规 12 2 3 3 3 4 2" xfId="16396"/>
    <cellStyle name="常规 3 4 2 5" xfId="16397"/>
    <cellStyle name="常规 9 2 2 2 2 2 2 3" xfId="16398"/>
    <cellStyle name="常规 12 9 5" xfId="16399"/>
    <cellStyle name="百分比 4 2 3 4" xfId="16400"/>
    <cellStyle name="常规 12 2 2 3 5" xfId="16401"/>
    <cellStyle name="常规 2 2 3 4 2 5" xfId="16402"/>
    <cellStyle name="百分比 4 2" xfId="16403"/>
    <cellStyle name="常规 47 3 3" xfId="16404"/>
    <cellStyle name="常规 52 3 3" xfId="16405"/>
    <cellStyle name="常规 2 2 2 2 2 9" xfId="16406"/>
    <cellStyle name="常规 4 2 4 2 2 5" xfId="16407"/>
    <cellStyle name="常规 11 3 2 4 2 3 2" xfId="16408"/>
    <cellStyle name="常规 13 4 2 2 6" xfId="16409"/>
    <cellStyle name="常规 13 2 3 4 2 3" xfId="16410"/>
    <cellStyle name="常规 2 3 4 3 2" xfId="16411"/>
    <cellStyle name="常规 7 4 6 4 2" xfId="16412"/>
    <cellStyle name="常规 10 2 4 3 7" xfId="16413"/>
    <cellStyle name="常规 7 2 4 2 2 4" xfId="16414"/>
    <cellStyle name="常规 12 2 2 5 3 2" xfId="16415"/>
    <cellStyle name="常规 8 2 3 5 2 6 2" xfId="16416"/>
    <cellStyle name="常规 13 9 2 4 2" xfId="16417"/>
    <cellStyle name="常规 10 5 5 3 3 2" xfId="16418"/>
    <cellStyle name="常规 11 4 2 2 3 3" xfId="16419"/>
    <cellStyle name="常规 12 2 5 6 3" xfId="16420"/>
    <cellStyle name="常规 4 2 3 6 2 4" xfId="16421"/>
    <cellStyle name="常规 13 2 4 2 2 6" xfId="16422"/>
    <cellStyle name="常规 11 3 2 4 6" xfId="16423"/>
    <cellStyle name="常规 13 3 5 5" xfId="16424"/>
    <cellStyle name="常规 10 2 5 4 2 2 4" xfId="16425"/>
    <cellStyle name="常规 10 3 8 3 2" xfId="16426"/>
    <cellStyle name="常规 5 2 3 5 2 3 2" xfId="16427"/>
    <cellStyle name="常规 40 3 2 4 2" xfId="16428"/>
    <cellStyle name="常规 12 4 2 2 5" xfId="16429"/>
    <cellStyle name="百分比 2 2 2 2 3 3" xfId="16430"/>
    <cellStyle name="常规 2 2 3 2 3 4 3 2" xfId="16431"/>
    <cellStyle name="常规 12 8 2 4" xfId="16432"/>
    <cellStyle name="常规 10 4 4 3 3" xfId="16433"/>
    <cellStyle name="百分比 2 2 4 6" xfId="16434"/>
    <cellStyle name="常规 11 2 3 2 3 4 3" xfId="16435"/>
    <cellStyle name="常规 7 2 3 4 3 3" xfId="16436"/>
    <cellStyle name="常规 10 2 3 2 5 2 2" xfId="16437"/>
    <cellStyle name="常规 4 3 3 2 3 3" xfId="16438"/>
    <cellStyle name="百分比 2 5 2 2 3" xfId="16439"/>
    <cellStyle name="常规 47 2 4 2" xfId="16440"/>
    <cellStyle name="常规 52 2 4 2" xfId="16441"/>
    <cellStyle name="常规 12 3 2 3 2 2 2" xfId="16442"/>
    <cellStyle name="常规 8 2 2 3 3 3 4" xfId="16443"/>
    <cellStyle name="常规 10 2 2 3 7" xfId="16444"/>
    <cellStyle name="常规 9 2 8 2 2" xfId="16445"/>
    <cellStyle name="常规 2 2 2 2 7 3 4" xfId="16446"/>
    <cellStyle name="常规 11 3 5 2 6" xfId="16447"/>
    <cellStyle name="常规 6 3 2 5 3 3 2" xfId="16448"/>
    <cellStyle name="常规 10 5 2 5" xfId="16449"/>
    <cellStyle name="常规 12 2 6 2 2 4 2" xfId="16450"/>
    <cellStyle name="常规 12 2 3 4 3 2" xfId="16451"/>
    <cellStyle name="百分比 3 3 3 4" xfId="16452"/>
    <cellStyle name="常规 11 2 5 3 7" xfId="16453"/>
    <cellStyle name="常规 2 2 2 2 7 3 3" xfId="16454"/>
    <cellStyle name="常规 11 3 5 2 5" xfId="16455"/>
    <cellStyle name="常规 5 3 2 2 2 3" xfId="16456"/>
    <cellStyle name="常规 2 2 7 2 2" xfId="16457"/>
    <cellStyle name="常规 4 4 2 4 3 2" xfId="16458"/>
    <cellStyle name="常规 10 5 2 2 3 3" xfId="16459"/>
    <cellStyle name="常规 6 4 5 2 3" xfId="16460"/>
    <cellStyle name="常规 5 3 5 4" xfId="16461"/>
    <cellStyle name="常规 11 5 5 3" xfId="16462"/>
    <cellStyle name="常规 7 2 5 4 7 2" xfId="16463"/>
    <cellStyle name="常规 47 2 4 3 2" xfId="16464"/>
    <cellStyle name="常规 52 2 4 3 2" xfId="16465"/>
    <cellStyle name="百分比 3 3 3 2" xfId="16466"/>
    <cellStyle name="常规 10 2 3 3 3 4" xfId="16467"/>
    <cellStyle name="常规 13 8 2" xfId="16468"/>
    <cellStyle name="常规 9 9 2 2 4" xfId="16469"/>
    <cellStyle name="常规 12 2 2 2 5" xfId="16470"/>
    <cellStyle name="百分比 4 2 2 4" xfId="16471"/>
    <cellStyle name="百分比 2 3 4 4 2" xfId="16472"/>
    <cellStyle name="常规 7 2 5 4 6" xfId="16473"/>
    <cellStyle name="常规 11 2 3 9" xfId="16474"/>
    <cellStyle name="常规 7 3 4 6" xfId="16475"/>
    <cellStyle name="常规 2 2 2 5" xfId="16476"/>
    <cellStyle name="常规 9 2 5 4 2 3" xfId="16477"/>
    <cellStyle name="常规 10 2 2 4 2 6" xfId="16478"/>
    <cellStyle name="常规 12 2 4 4 2 2" xfId="16479"/>
    <cellStyle name="常规 4 2 4 4 3 4 2" xfId="16480"/>
    <cellStyle name="常规 12 2 3 2 3 4 2" xfId="16481"/>
    <cellStyle name="常规 3 5 4 2 6" xfId="16482"/>
    <cellStyle name="常规 5 3 3 2 3" xfId="16483"/>
    <cellStyle name="常规 11 2 3 2 5 2 4 2" xfId="16484"/>
    <cellStyle name="常规 11 4 5 6" xfId="16485"/>
    <cellStyle name="常规 6 2 3 5" xfId="16486"/>
    <cellStyle name="常规 6 3 3 4 2 3 3" xfId="16487"/>
    <cellStyle name="常规 11 2 5 2 6" xfId="16488"/>
    <cellStyle name="常规 10 2 3 4 3 3" xfId="16489"/>
    <cellStyle name="常规 12 2 4 6 3" xfId="16490"/>
    <cellStyle name="常规 10 5 2 3 4 2" xfId="16491"/>
    <cellStyle name="常规 4 3 3 7" xfId="16492"/>
    <cellStyle name="常规 9 2 4 5 4" xfId="16493"/>
    <cellStyle name="常规 2 2 2 3 5 2 4 2" xfId="16494"/>
    <cellStyle name="常规 5 3 2 3 4 3 2" xfId="16495"/>
    <cellStyle name="常规 8 2 2 2 3 5" xfId="16496"/>
    <cellStyle name="常规 2 2 2 3 4 3 4 2" xfId="16497"/>
    <cellStyle name="常规 11 4 2 2 6 2" xfId="16498"/>
    <cellStyle name="常规 12 4 3 5" xfId="16499"/>
    <cellStyle name="常规 11 2 3 2 6" xfId="16500"/>
    <cellStyle name="常规 7 2 5 5 3 3" xfId="16501"/>
    <cellStyle name="常规 10 2 3 5 3 4 2" xfId="16502"/>
    <cellStyle name="常规 8 2 2 6 2 4" xfId="16503"/>
    <cellStyle name="常规 10 2 5 3 2 2 4" xfId="16504"/>
    <cellStyle name="常规 10 2 6 3 2" xfId="16505"/>
    <cellStyle name="常规 27 3 2 3 2" xfId="16506"/>
    <cellStyle name="常规 3 2 3 2 2 4 3 2" xfId="16507"/>
    <cellStyle name="常规 8 4 2 2 3 2" xfId="16508"/>
    <cellStyle name="常规 7 2 4 2 2 6 2" xfId="16509"/>
    <cellStyle name="常规 3 2 7 2 6 2" xfId="16510"/>
    <cellStyle name="常规 12 5 3 3 4" xfId="16511"/>
    <cellStyle name="常规 13 5 3 2 2 3" xfId="16512"/>
    <cellStyle name="常规 5 3 2 3 2" xfId="16513"/>
    <cellStyle name="常规 7 2 2 5 3 4 2" xfId="16514"/>
    <cellStyle name="常规 10 2 3 2 3 4 3 2" xfId="16515"/>
    <cellStyle name="常规 11 2 3 2 6 3" xfId="16516"/>
    <cellStyle name="常规 10 2 3 5 2 2 4 2" xfId="16517"/>
    <cellStyle name="常规 10 2 2 3 3 2 2 4 2" xfId="16518"/>
    <cellStyle name="常规 10 2 5 2 3" xfId="16519"/>
    <cellStyle name="常规 7 2 2 2 6 2" xfId="16520"/>
    <cellStyle name="常规 10 2 4 2 2 3 3" xfId="16521"/>
    <cellStyle name="常规 7 2 5 4 7" xfId="16522"/>
    <cellStyle name="常规 44 4 3 2" xfId="16523"/>
    <cellStyle name="常规 11 2 2 3 4 7 2" xfId="16524"/>
    <cellStyle name="常规 13 2 4 3 4 3 2" xfId="16525"/>
    <cellStyle name="百分比 2 2 5 5" xfId="16526"/>
    <cellStyle name="常规 8 2 5 2 2 2 4" xfId="16527"/>
    <cellStyle name="常规 12 2 2 3 5 3" xfId="16528"/>
    <cellStyle name="常规 11 3 2 5 6 2" xfId="16529"/>
    <cellStyle name="常规 10 2 6 2 6" xfId="16530"/>
    <cellStyle name="百分比 4 2 3" xfId="16531"/>
    <cellStyle name="常规 47 3 3 3" xfId="16532"/>
    <cellStyle name="常规 52 3 3 3" xfId="16533"/>
    <cellStyle name="常规 4 4 3 2 6 2" xfId="16534"/>
    <cellStyle name="常规 10 8 6" xfId="16535"/>
    <cellStyle name="百分比 2 3 2 4" xfId="16536"/>
    <cellStyle name="常规 2 2 2 3 2 2 2 2" xfId="16537"/>
    <cellStyle name="常规 12 2 4 4 2 2 4 2" xfId="16538"/>
    <cellStyle name="常规 4 4 4 2 2 2" xfId="16539"/>
    <cellStyle name="常规 13 2 3 4 2 6" xfId="16540"/>
    <cellStyle name="常规 13 3 2 6 4" xfId="16541"/>
    <cellStyle name="常规 11 2 4 4 2 2 4" xfId="16542"/>
    <cellStyle name="百分比 2 2 5 4" xfId="16543"/>
    <cellStyle name="常规 2 6 2 2 2 3" xfId="16544"/>
    <cellStyle name="百分比 4 2 2" xfId="16545"/>
    <cellStyle name="常规 47 3 3 2" xfId="16546"/>
    <cellStyle name="常规 52 3 3 2" xfId="16547"/>
    <cellStyle name="常规 11 2 7 2 3" xfId="16548"/>
    <cellStyle name="常规 12 8 3 2" xfId="16549"/>
    <cellStyle name="常规 3 2 2 2 2 2 3" xfId="16550"/>
    <cellStyle name="常规 4 2 2 4 2 2 2" xfId="16551"/>
    <cellStyle name="常规 12 2 2 3 4 4 2" xfId="16552"/>
    <cellStyle name="百分比 2 3 4 4" xfId="16553"/>
    <cellStyle name="常规 12 2 2 4 4 2" xfId="16554"/>
    <cellStyle name="百分比 4 2 4 3 2" xfId="16555"/>
    <cellStyle name="常规 27 4 2 2" xfId="16556"/>
    <cellStyle name="常规 7 2 4 3 2 5" xfId="16557"/>
    <cellStyle name="百分比 2 2 6" xfId="16558"/>
    <cellStyle name="常规 6 2 2 2 2 3 3" xfId="16559"/>
    <cellStyle name="常规 6 3 3 3 2" xfId="16560"/>
    <cellStyle name="常规 49 2 2" xfId="16561"/>
    <cellStyle name="常规 54 2 2" xfId="16562"/>
    <cellStyle name="常规 12 2 3 5 2 6" xfId="16563"/>
    <cellStyle name="常规 6 2 8 2 3" xfId="16564"/>
    <cellStyle name="常规 10 2 4 2 5" xfId="16565"/>
    <cellStyle name="常规 3 6 5 4" xfId="16566"/>
    <cellStyle name="常规 9 3 2 2 4 2" xfId="16567"/>
    <cellStyle name="常规 9 2 7 2 2 4 2" xfId="16568"/>
    <cellStyle name="常规 27 2 2 2 6" xfId="16569"/>
    <cellStyle name="百分比 2 2 2 4 3" xfId="16570"/>
    <cellStyle name="常规 10 2 5 3 3" xfId="16571"/>
    <cellStyle name="常规 2 2 2 3 4 2 2 4" xfId="16572"/>
    <cellStyle name="常规 12 2 4 2 2 2 2" xfId="16573"/>
    <cellStyle name="常规 10 2 2 2 2 6 2" xfId="16574"/>
    <cellStyle name="常规 13 9 3 2" xfId="16575"/>
    <cellStyle name="常规 4 5 3 2 2 4 2" xfId="16576"/>
    <cellStyle name="常规 12 2 5 3 4 3 2" xfId="16577"/>
    <cellStyle name="常规 2 2 5 3 2 2 3" xfId="16578"/>
    <cellStyle name="常规 8 2 2 2 2 7 2" xfId="16579"/>
    <cellStyle name="常规 3 6 4 3" xfId="16580"/>
    <cellStyle name="常规 10 2 3 4 2 4" xfId="16581"/>
    <cellStyle name="百分比 3 4 2 2" xfId="16582"/>
    <cellStyle name="常规 12 2 3 3 2 3" xfId="16583"/>
    <cellStyle name="常规 47 2 3 2" xfId="16584"/>
    <cellStyle name="常规 52 2 3 2" xfId="16585"/>
    <cellStyle name="常规 11 5 3 7 2" xfId="16586"/>
    <cellStyle name="常规 12 3 6 2 4" xfId="16587"/>
    <cellStyle name="常规 11 2 2 5 3 4" xfId="16588"/>
    <cellStyle name="百分比 3 6 4" xfId="16589"/>
    <cellStyle name="常规 13 2 4 2 2 6 2" xfId="16590"/>
    <cellStyle name="常规 11 2 5 5 3" xfId="16591"/>
    <cellStyle name="常规 11 3 4 7" xfId="16592"/>
    <cellStyle name="常规 10 2 4 4 2 3 2" xfId="16593"/>
    <cellStyle name="常规 10 2 2 2 4 5" xfId="16594"/>
    <cellStyle name="常规 2 2 2 4 4 3 2" xfId="16595"/>
    <cellStyle name="常规 11 5 2 2 4" xfId="16596"/>
    <cellStyle name="常规 12 2 5 5 4" xfId="16597"/>
    <cellStyle name="常规 10 12" xfId="16598"/>
    <cellStyle name="常规 4 2 2 5 4 3 2" xfId="16599"/>
    <cellStyle name="常规 9 2 3 6 2 3" xfId="16600"/>
    <cellStyle name="常规 4 2 4 5 3" xfId="16601"/>
    <cellStyle name="常规 11 2 3 2 4 2 2 4" xfId="16602"/>
    <cellStyle name="常规 13 5 7" xfId="16603"/>
    <cellStyle name="常规 12 2 3 4 4 3 2" xfId="16604"/>
    <cellStyle name="常规 2 2 2 2 2 2 4 2" xfId="16605"/>
    <cellStyle name="常规 6 6 4 3" xfId="16606"/>
    <cellStyle name="常规 10 2 3 5 2 3" xfId="16607"/>
    <cellStyle name="常规 6 6 4 2" xfId="16608"/>
    <cellStyle name="常规 4 2 3 3 2 2" xfId="16609"/>
    <cellStyle name="常规 11 2 6 2 2 4 2" xfId="16610"/>
    <cellStyle name="常规 7 2 3 2 5 6 2" xfId="16611"/>
    <cellStyle name="常规 6 2 3 2 3 2 3 3" xfId="16612"/>
    <cellStyle name="常规 2 9 2 4" xfId="16613"/>
    <cellStyle name="百分比 2 2 2 2 2 2" xfId="16614"/>
    <cellStyle name="常规 3 2 6 2 3 3 2" xfId="16615"/>
    <cellStyle name="常规 8 2 2 3 5 2 2" xfId="16616"/>
    <cellStyle name="百分比 2 3 3" xfId="16617"/>
    <cellStyle name="常规 2 2 3 9 2 4 2" xfId="16618"/>
    <cellStyle name="百分比 2 2 2 2 2 3" xfId="16619"/>
    <cellStyle name="常规 2 2 2 2 7 2 5" xfId="16620"/>
    <cellStyle name="常规 12 2 2 3 4 2 2 4" xfId="16621"/>
    <cellStyle name="常规 10 2 3 4 2 2" xfId="16622"/>
    <cellStyle name="常规 2 2 2 2 2 4 7" xfId="16623"/>
    <cellStyle name="常规 7 2 2 5 6" xfId="16624"/>
    <cellStyle name="常规 7 2 4 4 2 3" xfId="16625"/>
    <cellStyle name="常规 2 2 2 2 7 2 6 2" xfId="16626"/>
    <cellStyle name="常规 10 2 3 4 2 3 2" xfId="16627"/>
    <cellStyle name="常规 3 3 2 6 3" xfId="16628"/>
    <cellStyle name="常规 6 6 2 2 3" xfId="16629"/>
    <cellStyle name="常规 45 2 6" xfId="16630"/>
    <cellStyle name="常规 50 2 6" xfId="16631"/>
    <cellStyle name="常规 10 11" xfId="16632"/>
    <cellStyle name="常规 2 2 4 5 2 2" xfId="16633"/>
    <cellStyle name="常规 13 2 2 4 4 3 2" xfId="16634"/>
    <cellStyle name="常规 10 2 2 6 2 3" xfId="16635"/>
    <cellStyle name="常规 6 2 2 2" xfId="16636"/>
    <cellStyle name="常规 3 10 6" xfId="16637"/>
    <cellStyle name="常规 9 3 6 6 2" xfId="16638"/>
    <cellStyle name="常规 9 2 3 6 2 2" xfId="16639"/>
    <cellStyle name="常规 12 4 3 4 3" xfId="16640"/>
    <cellStyle name="常规 11 2 3 2 5 3" xfId="16641"/>
    <cellStyle name="常规 2 2 2 3 4 2 3 3 2" xfId="16642"/>
    <cellStyle name="常规 11 3 2 3 2 5" xfId="16643"/>
    <cellStyle name="常规 12 2 3 3 3 4" xfId="16644"/>
    <cellStyle name="常规 5 2 5 2 2 3 3" xfId="16645"/>
    <cellStyle name="常规 12 2 3 2 3 2 5" xfId="16646"/>
    <cellStyle name="常规 4 2 4 2 2 6 2" xfId="16647"/>
    <cellStyle name="常规 27 3 3" xfId="16648"/>
    <cellStyle name="常规 11 4 4 2 6 2" xfId="16649"/>
    <cellStyle name="常规 11 4 3 2 6" xfId="16650"/>
    <cellStyle name="常规 9 3 4 3 4" xfId="16651"/>
    <cellStyle name="常规 4 2 2 2 4" xfId="16652"/>
    <cellStyle name="常规 9 5 2 3 4 2" xfId="16653"/>
    <cellStyle name="常规 5 2 5 4 2 6 2" xfId="16654"/>
    <cellStyle name="常规 11 3 6 3 3 2" xfId="16655"/>
    <cellStyle name="常规 2 5 2 2 4" xfId="16656"/>
    <cellStyle name="常规 4 2 3 2 4 2" xfId="16657"/>
    <cellStyle name="常规 11 2 2 7" xfId="16658"/>
    <cellStyle name="常规 2 2 5 3 2 6 2" xfId="16659"/>
    <cellStyle name="常规 10 4 4 2 3 3" xfId="16660"/>
    <cellStyle name="常规 13 3 2 3 7 2" xfId="16661"/>
    <cellStyle name="常规 27 4 4 5" xfId="16662"/>
    <cellStyle name="常规 6 2 5 4 4 3 2" xfId="16663"/>
    <cellStyle name="常规 11 3 4 3 2" xfId="16664"/>
    <cellStyle name="常规 12 2 10" xfId="16665"/>
    <cellStyle name="常规 13 2 7 2 5" xfId="16666"/>
    <cellStyle name="常规 10 2 4 4 2 2 3" xfId="16667"/>
    <cellStyle name="常规 5 2 2 2 5 6" xfId="16668"/>
    <cellStyle name="百分比 4 4 2 6" xfId="16669"/>
    <cellStyle name="常规 2 2 2 2 7 2 6" xfId="16670"/>
    <cellStyle name="常规 10 2 3 4 2 3" xfId="16671"/>
    <cellStyle name="常规 10 2 3 4 2 3 3" xfId="16672"/>
    <cellStyle name="常规 7 2 2 5 7" xfId="16673"/>
    <cellStyle name="常规 7 2 4 4 2 4" xfId="16674"/>
    <cellStyle name="常规 9 2 3 2 3 8" xfId="16675"/>
    <cellStyle name="常规 10 2 3 2 4 2 2 4 2" xfId="16676"/>
    <cellStyle name="常规 5 2 6 2 3" xfId="16677"/>
    <cellStyle name="常规 10 2 9 2" xfId="16678"/>
    <cellStyle name="常规 11 2 2 6 2 3" xfId="16679"/>
    <cellStyle name="百分比 4 5 3" xfId="16680"/>
    <cellStyle name="常规 10 2 3 2 4 5" xfId="16681"/>
    <cellStyle name="百分比 3 2 4 3" xfId="16682"/>
    <cellStyle name="常规 10 2 2 5 3 4 2" xfId="16683"/>
    <cellStyle name="常规 11 2 7 2 6" xfId="16684"/>
    <cellStyle name="常规 13 2 2 2 3 2 2 4 2" xfId="16685"/>
    <cellStyle name="常规 12 2 2 4 4 3" xfId="16686"/>
    <cellStyle name="常规 2 2 2 4 2 5" xfId="16687"/>
    <cellStyle name="百分比 3 3 3 3" xfId="16688"/>
    <cellStyle name="常规 8 2 5 2 4 2" xfId="16689"/>
    <cellStyle name="常规 6 2 3 2 4 6" xfId="16690"/>
    <cellStyle name="常规 10 2 2 5 3 4" xfId="16691"/>
    <cellStyle name="常规 9 2 4 3 4" xfId="16692"/>
    <cellStyle name="常规 9 2 3 2 2 7" xfId="16693"/>
    <cellStyle name="常规 11 5 4 4 3" xfId="16694"/>
    <cellStyle name="常规 10 2 3 4 2 5" xfId="16695"/>
    <cellStyle name="常规 13 2 2 2 4 2 2 2" xfId="16696"/>
    <cellStyle name="百分比 3 4 2 3" xfId="16697"/>
    <cellStyle name="常规 11 2 2 2 5 4" xfId="16698"/>
    <cellStyle name="常规 12 2 2 2 3 3 2" xfId="16699"/>
    <cellStyle name="常规 3 2 5 2 7 2" xfId="16700"/>
    <cellStyle name="常规 10 2 4 4 2 2 4" xfId="16701"/>
    <cellStyle name="常规 4 2 2 5 3 4 2" xfId="16702"/>
    <cellStyle name="百分比 2 3 3 4" xfId="16703"/>
    <cellStyle name="常规 10 2 2 2 4 4 3 2" xfId="16704"/>
    <cellStyle name="常规 2 2 2 3 2 2 3 2" xfId="16705"/>
    <cellStyle name="常规 12 2 4 3 3 2" xfId="16706"/>
    <cellStyle name="常规 10 2 2 3 3 6" xfId="16707"/>
    <cellStyle name="常规 8 2 3 4 2 2 2" xfId="16708"/>
    <cellStyle name="常规 11 2 3 2 5 2 3" xfId="16709"/>
    <cellStyle name="常规 11 2 3 7 4 2" xfId="16710"/>
    <cellStyle name="常规 8 2 2 5 7" xfId="16711"/>
    <cellStyle name="常规 7 2 3 2 5" xfId="16712"/>
    <cellStyle name="常规 10 3 2 5 3 3" xfId="16713"/>
    <cellStyle name="常规 40 7" xfId="16714"/>
    <cellStyle name="常规 12 2 6 2 5" xfId="16715"/>
    <cellStyle name="常规 13 2 2 3 3 2 2 3" xfId="16716"/>
    <cellStyle name="常规 12 3 2 5 2" xfId="16717"/>
    <cellStyle name="百分比 2 2 4 4" xfId="16718"/>
    <cellStyle name="常规 12 2 2 3 4 2" xfId="16719"/>
    <cellStyle name="常规 10 2 3 2 5 2 4 2" xfId="16720"/>
    <cellStyle name="常规 11 2 4 5 6 2" xfId="16721"/>
    <cellStyle name="常规 3 2 6 3 4 2" xfId="16722"/>
    <cellStyle name="常规 11 2 3 3 2 4" xfId="16723"/>
    <cellStyle name="常规 13 2 2 3 4 2 2 3" xfId="16724"/>
    <cellStyle name="常规 11 2 7 2 3 3" xfId="16725"/>
    <cellStyle name="常规 3 4 4 4 3 2" xfId="16726"/>
    <cellStyle name="常规 6 5 3 7 2" xfId="16727"/>
    <cellStyle name="常规 3 6 4 2 4" xfId="16728"/>
    <cellStyle name="百分比 2 3 6 4 2" xfId="16729"/>
    <cellStyle name="百分比 2 6 3 2" xfId="16730"/>
    <cellStyle name="常规 3 4 4 4 2" xfId="16731"/>
    <cellStyle name="常规 10 2 2 2 2 2 6" xfId="16732"/>
    <cellStyle name="常规 12 2 2 2 2 4 2" xfId="16733"/>
    <cellStyle name="常规 12 3 2 5 4" xfId="16734"/>
    <cellStyle name="常规 3 4 5 5" xfId="16735"/>
    <cellStyle name="常规 10 2 2 2 6" xfId="16736"/>
    <cellStyle name="常规 12 2 4 4 2 3 3 2" xfId="16737"/>
    <cellStyle name="常规 10 2 5 4 7" xfId="16738"/>
    <cellStyle name="常规 4 2 2 7 2" xfId="16739"/>
    <cellStyle name="常规 12 2 2 6 2 4 2" xfId="16740"/>
    <cellStyle name="百分比 2 5 2 6 2" xfId="16741"/>
    <cellStyle name="常规 12 2 3 2 3 2 3" xfId="16742"/>
    <cellStyle name="常规 2 2 4 2 4 2" xfId="16743"/>
    <cellStyle name="常规 13 3 2 4 7" xfId="16744"/>
    <cellStyle name="常规 12 3 2 2 5" xfId="16745"/>
    <cellStyle name="常规 2 2 3 2 4 3 3" xfId="16746"/>
    <cellStyle name="常规 13 2 6 2 4" xfId="16747"/>
    <cellStyle name="常规 10 5 2 4 3 2" xfId="16748"/>
    <cellStyle name="常规 11 4 2 2 2 3" xfId="16749"/>
    <cellStyle name="常规 10 5 5 5" xfId="16750"/>
    <cellStyle name="常规 6 2 3 8 3" xfId="16751"/>
    <cellStyle name="常规 4 2 6 2 2 4 2" xfId="16752"/>
    <cellStyle name="常规 11 2 4 2 2 2 3" xfId="16753"/>
    <cellStyle name="常规 7 2 2 2 4" xfId="16754"/>
    <cellStyle name="常规 11 2 2 2 5" xfId="16755"/>
    <cellStyle name="常规 12 3 3 4" xfId="16756"/>
    <cellStyle name="常规 13 2 2 4 7" xfId="16757"/>
    <cellStyle name="常规 2 2 7 2" xfId="16758"/>
    <cellStyle name="常规 27 2 2 3 4 3 2" xfId="16759"/>
    <cellStyle name="百分比 2 3 4 4 3" xfId="16760"/>
    <cellStyle name="常规 7 2 3 2 3 2 3 3" xfId="16761"/>
    <cellStyle name="常规 8 10 2" xfId="16762"/>
    <cellStyle name="常规 8 2 5 2 2" xfId="16763"/>
    <cellStyle name="常规 3 6 4 3 3" xfId="16764"/>
    <cellStyle name="常规 12 2 6 2 4" xfId="16765"/>
    <cellStyle name="百分比 2 2 5 3 2" xfId="16766"/>
    <cellStyle name="常规 13 2 2 3 3 2 3 3" xfId="16767"/>
    <cellStyle name="常规 8 2 3 3 2 3 2" xfId="16768"/>
    <cellStyle name="常规 10 3 5" xfId="16769"/>
    <cellStyle name="常规 6 2 4 4 5" xfId="16770"/>
    <cellStyle name="常规 4 8 3 4 2" xfId="16771"/>
    <cellStyle name="常规 10 2 3 6 6 2" xfId="16772"/>
    <cellStyle name="百分比 4 2 2 5" xfId="16773"/>
    <cellStyle name="常规 4 3 3 2 3" xfId="16774"/>
    <cellStyle name="常规 10 2 3 2 5 6" xfId="16775"/>
    <cellStyle name="常规 12 2 2 7" xfId="16776"/>
    <cellStyle name="常规 12 4 2 2 4" xfId="16777"/>
    <cellStyle name="常规 9 2 3 2 3 2 3 3 2" xfId="16778"/>
    <cellStyle name="常规 10 2 8 2 4" xfId="16779"/>
    <cellStyle name="常规 13 2 3 2 5 3 3" xfId="16780"/>
    <cellStyle name="常规 11 3 5 2 3 2" xfId="16781"/>
    <cellStyle name="常规 2 2 3 5 2 4" xfId="16782"/>
    <cellStyle name="常规 13 2 2 3 4 3 4" xfId="16783"/>
    <cellStyle name="常规 5 5 4 7 2" xfId="16784"/>
    <cellStyle name="常规 9 2 3 6 2 4 2" xfId="16785"/>
    <cellStyle name="常规 11 2 4 5 2 4" xfId="16786"/>
    <cellStyle name="常规 2 2 3 9 2 2" xfId="16787"/>
    <cellStyle name="常规 6 5 3 2 2 4" xfId="16788"/>
    <cellStyle name="常规 2 3 6 5" xfId="16789"/>
    <cellStyle name="常规 45 3 3 3 2" xfId="16790"/>
    <cellStyle name="常规 50 3 3 3 2" xfId="16791"/>
    <cellStyle name="常规 11 3 5 2 4" xfId="16792"/>
    <cellStyle name="常规 2 2 2 2 7 3 2" xfId="16793"/>
    <cellStyle name="常规 27 2 3 3 3 2" xfId="16794"/>
    <cellStyle name="常规 4 11 6" xfId="16795"/>
    <cellStyle name="常规 3 4 4 6" xfId="16796"/>
    <cellStyle name="常规 3 6 3 4" xfId="16797"/>
    <cellStyle name="常规 9 2 2 2 2 4 3 2" xfId="16798"/>
    <cellStyle name="常规 4 2 3 8 2" xfId="16799"/>
    <cellStyle name="常规 10 2 3 6 2" xfId="16800"/>
    <cellStyle name="常规 2 2 4 2 4 3" xfId="16801"/>
    <cellStyle name="常规 2 2 5 4 2 2" xfId="16802"/>
    <cellStyle name="常规 4 6 4" xfId="16803"/>
    <cellStyle name="常规 10 2 4 4 3" xfId="16804"/>
    <cellStyle name="常规 2 2 3 5 3 4 2" xfId="16805"/>
    <cellStyle name="常规 10 8 3 4" xfId="16806"/>
    <cellStyle name="常规 2 3 2 3 2 5" xfId="16807"/>
    <cellStyle name="百分比 2 2 4 7 2" xfId="16808"/>
    <cellStyle name="常规 10 2 3 4 3" xfId="16809"/>
    <cellStyle name="常规 3 5 7 2" xfId="16810"/>
    <cellStyle name="常规 13 3 2 2 6 2" xfId="16811"/>
    <cellStyle name="常规 27 3 3 5" xfId="16812"/>
    <cellStyle name="常规 11 2 2 2 4 3 4 2" xfId="16813"/>
    <cellStyle name="常规 12 2 2 2 4 3 4" xfId="16814"/>
    <cellStyle name="常规 11 2 2 3 5 6" xfId="16815"/>
    <cellStyle name="常规 13 3 2 6 2" xfId="16816"/>
    <cellStyle name="常规 2 2 4 6 3" xfId="16817"/>
    <cellStyle name="常规 5 2 5 4 7 2" xfId="16818"/>
    <cellStyle name="常规 2 2 7 3" xfId="16819"/>
    <cellStyle name="常规 8 2 2 2 3 2 3 3" xfId="16820"/>
    <cellStyle name="常规 10 5 2 2" xfId="16821"/>
    <cellStyle name="常规 9 2 2 2 5 4" xfId="16822"/>
    <cellStyle name="常规 10 4 4 2 2 4 2" xfId="16823"/>
    <cellStyle name="常规 9 3 2 4 3 3" xfId="16824"/>
    <cellStyle name="常规 7 3 5 2 5" xfId="16825"/>
    <cellStyle name="常规 11 2 3 2 3 2 3 3" xfId="16826"/>
    <cellStyle name="常规 47 2 6 2" xfId="16827"/>
    <cellStyle name="常规 52 2 6 2" xfId="16828"/>
    <cellStyle name="常规 3 5 3 3" xfId="16829"/>
    <cellStyle name="常规 12 2 5 3 3 4 2" xfId="16830"/>
    <cellStyle name="百分比 2 2 5 3" xfId="16831"/>
    <cellStyle name="常规 10 5 6 2" xfId="16832"/>
    <cellStyle name="常规 9 2 5 4 7 2" xfId="16833"/>
    <cellStyle name="常规 6 5 3 3 4" xfId="16834"/>
    <cellStyle name="常规 9 4 2 8 2" xfId="16835"/>
    <cellStyle name="常规 5 5 3 2 2 4 2" xfId="16836"/>
    <cellStyle name="常规 13 2 5 3 4 3 2" xfId="16837"/>
    <cellStyle name="常规 6 3 2 2 7 2" xfId="16838"/>
    <cellStyle name="常规 8 3 5 3 2" xfId="16839"/>
    <cellStyle name="常规 10" xfId="16840"/>
    <cellStyle name="百分比 2 3 8" xfId="16841"/>
    <cellStyle name="常规 7 2 5 7 3 2" xfId="16842"/>
    <cellStyle name="常规 11 2 3 3 4 3 2" xfId="16843"/>
    <cellStyle name="常规 11 3 2 3 2 2 3" xfId="16844"/>
    <cellStyle name="常规 8 2 2 6 4" xfId="16845"/>
    <cellStyle name="百分比 2 2 2 2 2 4 2" xfId="16846"/>
    <cellStyle name="常规 27 2 2 5 3 2" xfId="16847"/>
    <cellStyle name="常规 6 2 3 5 2 2" xfId="16848"/>
    <cellStyle name="常规 10 2 4 3 2 6" xfId="16849"/>
    <cellStyle name="常规 2 2 2 3 4 2 2 2" xfId="16850"/>
    <cellStyle name="常规 10 4 2 6" xfId="16851"/>
    <cellStyle name="常规 12 2 4 5 3 3 2" xfId="16852"/>
    <cellStyle name="常规 5 2 5 4 4 3 2" xfId="16853"/>
    <cellStyle name="常规 2 2 4 3 4 2" xfId="16854"/>
    <cellStyle name="常规 12 2 3 2 4 2 3" xfId="16855"/>
    <cellStyle name="常规 6 2 2 2 2 4 3 2" xfId="16856"/>
    <cellStyle name="百分比 2 3 6 2" xfId="16857"/>
    <cellStyle name="常规 2 2 2 3 3 4 3 2" xfId="16858"/>
    <cellStyle name="常规 12 4 2 3 2" xfId="16859"/>
    <cellStyle name="常规 2 2 3 2 3 2 2 3" xfId="16860"/>
    <cellStyle name="常规 11 2 3 3 2 2 4 2" xfId="16861"/>
    <cellStyle name="常规 10 2 4 2 4 2" xfId="16862"/>
    <cellStyle name="百分比 2 2 4 4 3" xfId="16863"/>
    <cellStyle name="常规 10 3 3 2 3" xfId="16864"/>
    <cellStyle name="常规 4 5 5 2" xfId="16865"/>
    <cellStyle name="常规 10 2 3 3 2 3" xfId="16866"/>
    <cellStyle name="常规 6 8 4 2" xfId="16867"/>
    <cellStyle name="常规 2 2 4 3 4 3" xfId="16868"/>
    <cellStyle name="百分比 2 3 6 3" xfId="16869"/>
    <cellStyle name="常规 10 2 5 4 7 2" xfId="16870"/>
    <cellStyle name="常规 5 3 2 3 2 2" xfId="16871"/>
    <cellStyle name="常规 10 2 5 2 3 3" xfId="16872"/>
    <cellStyle name="百分比 2 3 4 3 4" xfId="16873"/>
    <cellStyle name="常规 7 2 3 2 3 2 2 4" xfId="16874"/>
    <cellStyle name="百分比 3 3 2 3 3" xfId="16875"/>
    <cellStyle name="常规 10 2 5 5 2" xfId="16876"/>
    <cellStyle name="常规 6 3 3 2 2 3 2" xfId="16877"/>
    <cellStyle name="常规 4 2 3 4" xfId="16878"/>
    <cellStyle name="常规 9 3 5 5" xfId="16879"/>
    <cellStyle name="常规 9 2 7 4 3 2" xfId="16880"/>
    <cellStyle name="百分比 2 4 6" xfId="16881"/>
    <cellStyle name="常规 48" xfId="16882"/>
    <cellStyle name="常规 53" xfId="16883"/>
    <cellStyle name="常规 10 2 3 3 6 2" xfId="16884"/>
    <cellStyle name="常规 2 2 7 3 3" xfId="16885"/>
    <cellStyle name="常规 5 3 2 2 3 4" xfId="16886"/>
    <cellStyle name="常规 11 2 4 4 7 2" xfId="16887"/>
    <cellStyle name="常规 12 5 5 6 2" xfId="16888"/>
    <cellStyle name="常规 11 2 6 2 2" xfId="16889"/>
    <cellStyle name="常规 11 5 4 2" xfId="16890"/>
    <cellStyle name="常规 6 2 5 6 4 2" xfId="16891"/>
    <cellStyle name="常规 6 6" xfId="16892"/>
    <cellStyle name="常规 4 3 3 3 2" xfId="16893"/>
    <cellStyle name="常规 11 2 7 2 2 4" xfId="16894"/>
    <cellStyle name="常规 11 3 4 3 4 2" xfId="16895"/>
    <cellStyle name="常规 13 5 4 3 2" xfId="16896"/>
    <cellStyle name="常规 10 6 4 3 3 2" xfId="16897"/>
    <cellStyle name="常规 10 2 2 5 2 3 2" xfId="16898"/>
    <cellStyle name="常规 2 6 4 2" xfId="16899"/>
    <cellStyle name="常规 7 2 2 4 4 3" xfId="16900"/>
    <cellStyle name="常规 7 4 4 6" xfId="16901"/>
    <cellStyle name="常规 9 2 5 5 2 3" xfId="16902"/>
    <cellStyle name="常规 2 3 2 5" xfId="16903"/>
    <cellStyle name="常规 6 2 2 3 3 2 4" xfId="16904"/>
    <cellStyle name="常规 7 2 3 2 7" xfId="16905"/>
    <cellStyle name="常规 40 3 6 2" xfId="16906"/>
    <cellStyle name="常规 49 2 3 3 2" xfId="16907"/>
    <cellStyle name="常规 54 2 3 3 2" xfId="16908"/>
    <cellStyle name="常规 8 3 4 4 2" xfId="16909"/>
    <cellStyle name="常规 10 9 3 2" xfId="16910"/>
    <cellStyle name="常规 12 2 3 2 2 4 2" xfId="16911"/>
    <cellStyle name="常规 13 3 2 5 4" xfId="16912"/>
    <cellStyle name="常规 12 3 3 5" xfId="16913"/>
    <cellStyle name="常规 11 2 2 2 6" xfId="16914"/>
    <cellStyle name="常规 13 2 5 4 2 2 4" xfId="16915"/>
    <cellStyle name="常规 10 2 2 5 3" xfId="16916"/>
    <cellStyle name="常规 4 5 2 2 2 4" xfId="16917"/>
    <cellStyle name="常规 10 6 4 4" xfId="16918"/>
    <cellStyle name="常规 12 4 3 3 2" xfId="16919"/>
    <cellStyle name="常规 11 2 3 2 4 2" xfId="16920"/>
    <cellStyle name="常规 4 5 6" xfId="16921"/>
    <cellStyle name="常规 7 2 3 7 2" xfId="16922"/>
    <cellStyle name="常规 5 2 2 5 4 3" xfId="16923"/>
    <cellStyle name="常规 12 2 2 4 2 3" xfId="16924"/>
    <cellStyle name="常规 12 8 2" xfId="16925"/>
    <cellStyle name="百分比 2 3 2 5" xfId="16926"/>
    <cellStyle name="常规 11 2 2 2 6 2" xfId="16927"/>
    <cellStyle name="常规 2 2 5 4 2 3 3 2" xfId="16928"/>
    <cellStyle name="常规 5 3 2 2 2 6 2" xfId="16929"/>
    <cellStyle name="常规 9 2 2 2 2 4" xfId="16930"/>
    <cellStyle name="常规 2 2 4 4 2 6 2" xfId="16931"/>
    <cellStyle name="常规 13 2 5 7 3" xfId="16932"/>
    <cellStyle name="常规 9 2 6 8" xfId="16933"/>
    <cellStyle name="百分比 2 2 3 2 2 4 2" xfId="16934"/>
    <cellStyle name="常规 7 2 3 2 6 4" xfId="16935"/>
    <cellStyle name="常规 9 4 3 2 5" xfId="16936"/>
    <cellStyle name="百分比 2 2 2 4 3 2" xfId="16937"/>
    <cellStyle name="常规 10 2 9 3" xfId="16938"/>
    <cellStyle name="常规 3 2 3 2 2 2 6" xfId="16939"/>
    <cellStyle name="常规 4 2 3 2 3 3 2" xfId="16940"/>
    <cellStyle name="常规 3 5 4 7" xfId="16941"/>
    <cellStyle name="常规 10 2 6 3 3" xfId="16942"/>
    <cellStyle name="常规 6 2 2 3 3 2 2 3" xfId="16943"/>
    <cellStyle name="常规 3 4 3 2 3 3 2" xfId="16944"/>
    <cellStyle name="常规 4 2 4 4 4 3 2" xfId="16945"/>
    <cellStyle name="百分比 4 4 4 2" xfId="16946"/>
    <cellStyle name="常规 2 5 2 2 3 3" xfId="16947"/>
    <cellStyle name="常规 11 5 4 3" xfId="16948"/>
    <cellStyle name="常规 10 5 3" xfId="16949"/>
    <cellStyle name="常规 6 2 4 6 3" xfId="16950"/>
    <cellStyle name="常规 9 2 4 3 2 3 3" xfId="16951"/>
    <cellStyle name="常规 3 2 9 4" xfId="16952"/>
    <cellStyle name="常规 2 2 2 3 7 3" xfId="16953"/>
    <cellStyle name="常规 13 2 4 4 2 3 2" xfId="16954"/>
    <cellStyle name="常规 11 4 5 2 3" xfId="16955"/>
    <cellStyle name="常规 3 6 3 2 3" xfId="16956"/>
    <cellStyle name="常规 3 2 5 9" xfId="16957"/>
    <cellStyle name="常规 10 3 2 3 6" xfId="16958"/>
    <cellStyle name="常规 11 2 2 2 2 2 5" xfId="16959"/>
    <cellStyle name="常规 2 6 3 3" xfId="16960"/>
    <cellStyle name="常规 5 3 2 3 2 2 3" xfId="16961"/>
    <cellStyle name="常规 5 2 3 3 4 3 2" xfId="16962"/>
    <cellStyle name="常规 4 4 2 4 3" xfId="16963"/>
    <cellStyle name="常规 7 3 3 6" xfId="16964"/>
    <cellStyle name="常规 5 3 2 5 6 2" xfId="16965"/>
    <cellStyle name="常规 8 3 6 4" xfId="16966"/>
    <cellStyle name="常规 9" xfId="16967"/>
    <cellStyle name="常规 5 2 2 3 4 4 3 2" xfId="16968"/>
    <cellStyle name="常规 5 2 3 2 4 2 2 3" xfId="16969"/>
    <cellStyle name="常规 11 2 2 2 4 2 2 2" xfId="16970"/>
    <cellStyle name="常规 12 2 2 3 3 2 3 3 2" xfId="16971"/>
    <cellStyle name="常规 3 5 5 3" xfId="16972"/>
    <cellStyle name="常规 10 2 3 2 4" xfId="16973"/>
    <cellStyle name="常规 10 2 4 7 3 2" xfId="16974"/>
    <cellStyle name="常规 10 3 2 4 3 4 2" xfId="16975"/>
    <cellStyle name="常规 12 4 4 2 2 4" xfId="16976"/>
    <cellStyle name="常规 7 5 2 3 2" xfId="16977"/>
    <cellStyle name="常规 6 2 2 2 3 4 2" xfId="16978"/>
    <cellStyle name="常规 10 2 3 3 2 2 4 2" xfId="16979"/>
    <cellStyle name="百分比 3 3 5" xfId="16980"/>
    <cellStyle name="常规 2 2 3 2 3 4 3" xfId="16981"/>
    <cellStyle name="常规 3 2 4 5" xfId="16982"/>
    <cellStyle name="常规 2 13 4" xfId="16983"/>
    <cellStyle name="常规 8 3 2 3 2 4" xfId="16984"/>
    <cellStyle name="常规 2 2 8 2" xfId="16985"/>
    <cellStyle name="常规 11 3 2 3 2 6" xfId="16986"/>
    <cellStyle name="常规 3 2 2 2 3 2 2 4 2" xfId="16987"/>
    <cellStyle name="常规 13 4 3 4 2" xfId="16988"/>
    <cellStyle name="常规 7 2 2 2 3 2 2" xfId="16989"/>
    <cellStyle name="常规 11 2 4 8" xfId="16990"/>
    <cellStyle name="常规 10 2 2 4 2 3" xfId="16991"/>
    <cellStyle name="常规 6 5 3" xfId="16992"/>
    <cellStyle name="常规 2 2 2 3 5 3 3 2" xfId="16993"/>
    <cellStyle name="常规 12 2 2 4 2 3 2" xfId="16994"/>
    <cellStyle name="常规 12 4 5 2 4" xfId="16995"/>
    <cellStyle name="常规 11 2 3 4 3 4" xfId="16996"/>
    <cellStyle name="常规 9 9 3" xfId="16997"/>
    <cellStyle name="常规 6 6 2 3 4" xfId="16998"/>
    <cellStyle name="常规 2 2 9 2" xfId="16999"/>
    <cellStyle name="常规 2 2 2 2 6 3 4 2" xfId="17000"/>
    <cellStyle name="常规 11 3 4 2 6 2" xfId="17001"/>
    <cellStyle name="常规 11 4 3 2 3 3" xfId="17002"/>
    <cellStyle name="常规 4 3 4 2 6" xfId="17003"/>
    <cellStyle name="常规 11 2 2 2 2 3 2" xfId="17004"/>
    <cellStyle name="百分比 2 3 3 2 3 3 2" xfId="17005"/>
    <cellStyle name="常规 5 3 2 4" xfId="17006"/>
    <cellStyle name="常规 5 2 7 4 3" xfId="17007"/>
    <cellStyle name="常规 6 2 2 3 6 2" xfId="17008"/>
    <cellStyle name="常规 3 2 5 2 3 3" xfId="17009"/>
    <cellStyle name="常规 10 4 5 6 2" xfId="17010"/>
    <cellStyle name="常规 7 2 5 4 4 2" xfId="17011"/>
    <cellStyle name="常规 11 5 2 3" xfId="17012"/>
    <cellStyle name="常规 10 2 2 2 4 3 3" xfId="17013"/>
    <cellStyle name="常规 3 2 7 4" xfId="17014"/>
    <cellStyle name="常规 10 3 3" xfId="17015"/>
    <cellStyle name="常规 6 2 4 4 3" xfId="17016"/>
    <cellStyle name="常规 7 7 7" xfId="17017"/>
    <cellStyle name="百分比 2 3 5 4" xfId="17018"/>
    <cellStyle name="常规 3 2 3 3 2 3 3" xfId="17019"/>
    <cellStyle name="常规 27 7 3" xfId="17020"/>
    <cellStyle name="常规 5 2 3 2 4 2 4" xfId="17021"/>
    <cellStyle name="常规 11 2 2 2 3 2 2 4 2" xfId="17022"/>
    <cellStyle name="常规 4 4 4 4 3" xfId="17023"/>
    <cellStyle name="常规 2 4 7 2" xfId="17024"/>
    <cellStyle name="常规 6 3 3 2 2 2 3" xfId="17025"/>
    <cellStyle name="常规 9 3 4 6" xfId="17026"/>
    <cellStyle name="常规 2 2 9 2 3" xfId="17027"/>
    <cellStyle name="常规 5 3 2 2 2" xfId="17028"/>
    <cellStyle name="常规 2 2 2 3 2 2 3 3" xfId="17029"/>
    <cellStyle name="常规 12 2 4 3 3 3" xfId="17030"/>
    <cellStyle name="常规 10 2 2 3 3 7" xfId="17031"/>
    <cellStyle name="常规 12 2 4 4 2 3 3" xfId="17032"/>
    <cellStyle name="常规 2 6 4 6" xfId="17033"/>
    <cellStyle name="常规 11 2 2 2 5 3 3 2" xfId="17034"/>
    <cellStyle name="常规 9 2 3 2 4 2 3 3" xfId="17035"/>
    <cellStyle name="常规 8 2 3 2 3 2 2 4 2" xfId="17036"/>
    <cellStyle name="常规 13 2 3 2 4 2 6 2" xfId="17037"/>
    <cellStyle name="常规 9 13 3" xfId="17038"/>
    <cellStyle name="常规 11 4 4 2 2 4 2" xfId="17039"/>
    <cellStyle name="常规 11 2 5 8" xfId="17040"/>
    <cellStyle name="常规 10 3 2 7 3" xfId="17041"/>
    <cellStyle name="常规 6 4 5" xfId="17042"/>
    <cellStyle name="常规 11 3 5 2 3 3 2" xfId="17043"/>
    <cellStyle name="常规 9 3 2 2 2 3 3 2" xfId="17044"/>
    <cellStyle name="常规 6 4 3 2 5" xfId="17045"/>
    <cellStyle name="常规 9 2 3 2 3 3" xfId="17046"/>
    <cellStyle name="常规 4 2 5 4 3 4 2" xfId="17047"/>
    <cellStyle name="常规 2 4 4 2 2 4" xfId="17048"/>
    <cellStyle name="常规 11 4 3 4 2" xfId="17049"/>
    <cellStyle name="常规 2 6 2 2 2 4 2" xfId="17050"/>
    <cellStyle name="常规 13 2 3 4 2 2" xfId="17051"/>
    <cellStyle name="常规 6 2 7 7" xfId="17052"/>
    <cellStyle name="常规 13 6" xfId="17053"/>
    <cellStyle name="常规 8 4 2 3 3" xfId="17054"/>
    <cellStyle name="常规 7 2 5 6 4 2" xfId="17055"/>
    <cellStyle name="常规 11 7 2 3" xfId="17056"/>
    <cellStyle name="常规 10 3 3 3 2" xfId="17057"/>
    <cellStyle name="常规 2 5 4 3 4 2" xfId="17058"/>
    <cellStyle name="常规 6 2 4 5 4" xfId="17059"/>
    <cellStyle name="常规 10 4 4" xfId="17060"/>
    <cellStyle name="常规 12 2 2 3 3 2 2 4" xfId="17061"/>
    <cellStyle name="常规 10 2 2 4 2 2" xfId="17062"/>
    <cellStyle name="常规 12 2 3 5 2 6 2" xfId="17063"/>
    <cellStyle name="常规 9 2 3 2 3 3 4 2" xfId="17064"/>
    <cellStyle name="百分比 3 2 2 6 2" xfId="17065"/>
    <cellStyle name="常规 40 2 3 4 3 2" xfId="17066"/>
    <cellStyle name="常规 6 5 3 3 4 2" xfId="17067"/>
    <cellStyle name="常规 11 2 2 3 3 2 5" xfId="17068"/>
    <cellStyle name="常规 11 3 2 3 2 2 4 2" xfId="17069"/>
    <cellStyle name="常规 12 7 2 2" xfId="17070"/>
    <cellStyle name="常规 10 2 2 3 4 2 3 3 2" xfId="17071"/>
    <cellStyle name="常规 3 3 5 2" xfId="17072"/>
    <cellStyle name="常规 3 2 2 3 4 7 2" xfId="17073"/>
    <cellStyle name="常规 5 2 4 3 4 3 2" xfId="17074"/>
    <cellStyle name="常规 2 2 4 4 2 2 4 2" xfId="17075"/>
    <cellStyle name="常规 6 3 3 5 4" xfId="17076"/>
    <cellStyle name="常规 9 2 2 2 6 2" xfId="17077"/>
    <cellStyle name="常规 11 2 2 3 3 3 4 2" xfId="17078"/>
    <cellStyle name="常规 11 2 2 3 4 2 2 2" xfId="17079"/>
    <cellStyle name="常规 10 3 2 3 2 6 2" xfId="17080"/>
    <cellStyle name="常规 2 2 2 2 5 4 3 2" xfId="17081"/>
    <cellStyle name="常规 13 4 4 4 2" xfId="17082"/>
    <cellStyle name="常规 7 2 2 2 4 2 2" xfId="17083"/>
    <cellStyle name="常规 9 2 2 2 5 3" xfId="17084"/>
    <cellStyle name="常规 2 2 2 2 2 2 2 6" xfId="17085"/>
    <cellStyle name="百分比 4 6 4 2" xfId="17086"/>
    <cellStyle name="常规 10 4 4 2 6 2" xfId="17087"/>
    <cellStyle name="常规 11 2 5 4 6" xfId="17088"/>
    <cellStyle name="常规 11 2 2 2 3 4 2" xfId="17089"/>
    <cellStyle name="百分比 2 3 2 2 2" xfId="17090"/>
    <cellStyle name="常规 10 3 2 4 4 3 2" xfId="17091"/>
    <cellStyle name="常规 5 2 4 4 2 3 3 2" xfId="17092"/>
    <cellStyle name="常规 4 3 4 2 4" xfId="17093"/>
    <cellStyle name="常规 12 2 2 2 3 2 3 3 2" xfId="17094"/>
    <cellStyle name="常规 8 5 2 2 3 3 2" xfId="17095"/>
    <cellStyle name="常规 11 3 5 2 2" xfId="17096"/>
    <cellStyle name="常规 11 2 4 2 2 2 4 2" xfId="17097"/>
    <cellStyle name="百分比 2 4 3" xfId="17098"/>
    <cellStyle name="常规 11 2 3 2 7 2" xfId="17099"/>
    <cellStyle name="常规 10 2 2 9" xfId="17100"/>
    <cellStyle name="常规 8 2 6 7" xfId="17101"/>
    <cellStyle name="常规 11 2 2 3 5 3 3 2" xfId="17102"/>
    <cellStyle name="常规 10 2 2 2 4 2 6 2" xfId="17103"/>
    <cellStyle name="常规 2 2 2 2 4 4" xfId="17104"/>
    <cellStyle name="常规 12 2 6 4 3 2" xfId="17105"/>
    <cellStyle name="常规 12 2 4 3 2 3" xfId="17106"/>
    <cellStyle name="常规 10 2 7 2 3 2" xfId="17107"/>
    <cellStyle name="常规 5 3 5 2 2 3" xfId="17108"/>
    <cellStyle name="常规 6 2 2 6 3 3" xfId="17109"/>
    <cellStyle name="常规 5 2 3 4 2 6 2" xfId="17110"/>
    <cellStyle name="常规 7 2 5 4 2 2 2" xfId="17111"/>
    <cellStyle name="常规 8 4 2 2 3 3 2" xfId="17112"/>
    <cellStyle name="常规 11 2 5 2 4 3" xfId="17113"/>
    <cellStyle name="常规 6 9 2 4" xfId="17114"/>
    <cellStyle name="常规 8 2 5 3 2 3 3" xfId="17115"/>
    <cellStyle name="常规 27 3 2 2 5" xfId="17116"/>
    <cellStyle name="常规 2 2 2 2 7 2 4" xfId="17117"/>
    <cellStyle name="常规 12 2 2 3 4 2 2 3" xfId="17118"/>
    <cellStyle name="常规 13 5 7 3" xfId="17119"/>
    <cellStyle name="常规 2 2 2 2 6 7 2" xfId="17120"/>
    <cellStyle name="常规 11 2 4 3 2 2 4 2" xfId="17121"/>
    <cellStyle name="常规 11 2 4 3 2 3" xfId="17122"/>
    <cellStyle name="常规 2 2 3 5 2 2 3" xfId="17123"/>
    <cellStyle name="常规 8 3 2 2 5" xfId="17124"/>
    <cellStyle name="常规 2 2 2 2 7 5" xfId="17125"/>
    <cellStyle name="常规 6 4 4 2 6" xfId="17126"/>
    <cellStyle name="常规 11 2 4 3 2 3 2" xfId="17127"/>
    <cellStyle name="常规 11 2 2 6 3 2" xfId="17128"/>
    <cellStyle name="常规 10 3 2 2 2 2 4" xfId="17129"/>
    <cellStyle name="常规 11 2 2 8" xfId="17130"/>
    <cellStyle name="常规 3 2 3 4 2 3 2" xfId="17131"/>
    <cellStyle name="常规 2 6 2 4 3" xfId="17132"/>
    <cellStyle name="常规 7 2 3 3 2" xfId="17133"/>
    <cellStyle name="常规 11 3 2 4 2 3 3" xfId="17134"/>
    <cellStyle name="百分比 2 3 3 2 2 3" xfId="17135"/>
    <cellStyle name="常规 12 4 2 6 2" xfId="17136"/>
    <cellStyle name="常规 10 4 6 2" xfId="17137"/>
    <cellStyle name="常规 6 2 4 5 6 2" xfId="17138"/>
    <cellStyle name="常规 3 5 2 2 2 3" xfId="17139"/>
    <cellStyle name="常规 13 5 5 2" xfId="17140"/>
    <cellStyle name="常规 11 3 4 4 3" xfId="17141"/>
    <cellStyle name="常规 13 7 2 2" xfId="17142"/>
    <cellStyle name="常规 8 6 2 3 2" xfId="17143"/>
    <cellStyle name="常规 6 2 2 3 2 3 4 2" xfId="17144"/>
    <cellStyle name="常规 11 2 5 5 2 3" xfId="17145"/>
    <cellStyle name="常规 52 3 5 2" xfId="17146"/>
    <cellStyle name="常规 47 3 5 2" xfId="17147"/>
    <cellStyle name="常规 11 4 4 3 2" xfId="17148"/>
    <cellStyle name="常规 27 4 3 2 4" xfId="17149"/>
    <cellStyle name="常规 11 7 3 4 2" xfId="17150"/>
    <cellStyle name="常规 11 2 3 2 2 3" xfId="17151"/>
    <cellStyle name="常规 10 3 3 4 3 2" xfId="17152"/>
    <cellStyle name="常规 11 2 2 2 3 2 2 4" xfId="17153"/>
    <cellStyle name="常规 10 2 2 2 2 2 2 4 2" xfId="17154"/>
    <cellStyle name="常规 7 2 3 2 6" xfId="17155"/>
    <cellStyle name="常规 9 5 2 2 2 2" xfId="17156"/>
    <cellStyle name="常规 9 3 3 2 3" xfId="17157"/>
    <cellStyle name="常规 3 2 3 5 7" xfId="17158"/>
    <cellStyle name="常规 12 2 5 2 2 6 2" xfId="17159"/>
    <cellStyle name="常规 11 2 2 5 2 2 2" xfId="17160"/>
    <cellStyle name="百分比 3 5 2 2" xfId="17161"/>
    <cellStyle name="常规 11 2 5 3 2 3 3 2" xfId="17162"/>
    <cellStyle name="常规 11 3 6 2 2" xfId="17163"/>
    <cellStyle name="常规 3 2 7 2" xfId="17164"/>
    <cellStyle name="常规 7 2 7 4" xfId="17165"/>
    <cellStyle name="常规 27 3 2 2 5 2" xfId="17166"/>
    <cellStyle name="常规 5 3 2 2 3 3" xfId="17167"/>
    <cellStyle name="常规 2 2 7 3 2" xfId="17168"/>
    <cellStyle name="常规 6 4 5 3 3" xfId="17169"/>
    <cellStyle name="常规 5 3 6 4" xfId="17170"/>
    <cellStyle name="常规 5 3 2 2 3 4 2" xfId="17171"/>
    <cellStyle name="常规 4 2 2 4 3 4" xfId="17172"/>
    <cellStyle name="常规 12 2 2 3 5 6" xfId="17173"/>
    <cellStyle name="常规 6 2 3 6 2 2" xfId="17174"/>
    <cellStyle name="常规 42 3 2 2 2" xfId="17175"/>
    <cellStyle name="常规 11 5 3 2" xfId="17176"/>
    <cellStyle name="常规 5 3 4 2 5" xfId="17177"/>
    <cellStyle name="常规 8 2 3 7 3" xfId="17178"/>
    <cellStyle name="常规 12 8 2 3" xfId="17179"/>
    <cellStyle name="常规 10 4 4 3 2" xfId="17180"/>
    <cellStyle name="常规 11 4 2 3 4" xfId="17181"/>
    <cellStyle name="常规 2 2 2 3 4 4 2" xfId="17182"/>
    <cellStyle name="常规 2 2 3 5 2 2 4" xfId="17183"/>
    <cellStyle name="常规 8 3 2 2 6" xfId="17184"/>
    <cellStyle name="常规 11 2 4 3 2 3 3" xfId="17185"/>
    <cellStyle name="常规 11 2 3 2 4 4 3 2" xfId="17186"/>
    <cellStyle name="常规 6 2 2 3 3 2 2 2" xfId="17187"/>
    <cellStyle name="常规 3 3 2" xfId="17188"/>
    <cellStyle name="常规 11 9" xfId="17189"/>
    <cellStyle name="常规 4 2 4 4 2 5" xfId="17190"/>
    <cellStyle name="常规 2 2 2 3 2 5" xfId="17191"/>
    <cellStyle name="常规 3 2 9 4 2" xfId="17192"/>
    <cellStyle name="常规 9 2 4 3 2 3 3 2" xfId="17193"/>
    <cellStyle name="常规 5 5 3 2 6" xfId="17194"/>
    <cellStyle name="常规 2 2 3 2 4 2 2 4" xfId="17195"/>
    <cellStyle name="常规 11 2 2 2 3 2 2 2" xfId="17196"/>
    <cellStyle name="百分比 3 3 3 4 2" xfId="17197"/>
    <cellStyle name="常规 8" xfId="17198"/>
    <cellStyle name="常规 6 2 2 3 3 2 3 3" xfId="17199"/>
    <cellStyle name="常规 7 2 3 2 6 3" xfId="17200"/>
    <cellStyle name="百分比 2 3 2 2 2 3" xfId="17201"/>
    <cellStyle name="常规 11 4 2 2 2 2" xfId="17202"/>
    <cellStyle name="常规 3 3 5 2 3 3 2" xfId="17203"/>
    <cellStyle name="常规 2 2 3 12" xfId="17204"/>
    <cellStyle name="常规 12 2 3 5 2 3 3 2" xfId="17205"/>
    <cellStyle name="百分比 3 4 5" xfId="17206"/>
    <cellStyle name="常规 11 2 3 3 2" xfId="17207"/>
    <cellStyle name="常规 6 2 2 7 2" xfId="17208"/>
    <cellStyle name="常规 27 2 3 2 3" xfId="17209"/>
    <cellStyle name="常规 11 2 3 4 2 3 3" xfId="17210"/>
    <cellStyle name="常规 11 2 3 3 2 3" xfId="17211"/>
    <cellStyle name="常规 3 3 7 2" xfId="17212"/>
    <cellStyle name="常规 11 8 5" xfId="17213"/>
    <cellStyle name="常规 4 5 3 4 3" xfId="17214"/>
    <cellStyle name="常规 3 6 2 4" xfId="17215"/>
    <cellStyle name="常规 10 2 3 2 5 3 2" xfId="17216"/>
    <cellStyle name="常规 3 5 2 2 5" xfId="17217"/>
    <cellStyle name="常规 9 2 5 4 2 2 3" xfId="17218"/>
    <cellStyle name="常规 10 2 2 3 2 2 3 3" xfId="17219"/>
    <cellStyle name="常规 11 2 5 5" xfId="17220"/>
    <cellStyle name="常规 9 2 5 4 2 6 2" xfId="17221"/>
    <cellStyle name="常规 10 2 2 3 4 2 2 4 2" xfId="17222"/>
    <cellStyle name="常规 11 2 5 2 3" xfId="17223"/>
    <cellStyle name="常规 13 2 4 2 2 3 2" xfId="17224"/>
    <cellStyle name="常规 12 2 3 5 2 3" xfId="17225"/>
    <cellStyle name="百分比 2 6 6 2" xfId="17226"/>
    <cellStyle name="常规 2 2 4 2 2 2 4 2" xfId="17227"/>
    <cellStyle name="常规 9 2 4 5 2 4" xfId="17228"/>
    <cellStyle name="常规 2 3 7 2" xfId="17229"/>
    <cellStyle name="常规 4 2 9 4 2" xfId="17230"/>
    <cellStyle name="常规 9 2 4 4 2 3 3 2" xfId="17231"/>
    <cellStyle name="常规 7 2 2 6 3 3 2" xfId="17232"/>
    <cellStyle name="常规 7 2 2 2 3" xfId="17233"/>
    <cellStyle name="常规 12 2 3 4 3 4" xfId="17234"/>
    <cellStyle name="常规 3 2 3 2 3 2 3 3 2" xfId="17235"/>
    <cellStyle name="常规 12 2 3 5 2 3 3" xfId="17236"/>
    <cellStyle name="常规 11 2 3 4 2 3 3 2" xfId="17237"/>
    <cellStyle name="常规 27 2 3 2 3 2" xfId="17238"/>
    <cellStyle name="常规 11 5 3 3" xfId="17239"/>
    <cellStyle name="常规 2 2 4 2 2 6 2" xfId="17240"/>
    <cellStyle name="常规 6 4 8" xfId="17241"/>
    <cellStyle name="常规 8 2 4 2 2 5" xfId="17242"/>
    <cellStyle name="常规 11 2 3 2 2 4" xfId="17243"/>
    <cellStyle name="常规 12 2 2 2 2 2 3 3 2" xfId="17244"/>
    <cellStyle name="常规 13 4 5 3" xfId="17245"/>
    <cellStyle name="常规 11 2 2 3 3 2 3 3" xfId="17246"/>
    <cellStyle name="常规 12 2 3 5 2 2 4" xfId="17247"/>
    <cellStyle name="常规 27 2 4 2" xfId="17248"/>
    <cellStyle name="常规 4 2 3 2 2 2 6 2" xfId="17249"/>
    <cellStyle name="常规 11 2 4 4 2 3 3" xfId="17250"/>
    <cellStyle name="常规 11 2 3 7 2" xfId="17251"/>
    <cellStyle name="常规 3 2 2 2 3 3 4" xfId="17252"/>
    <cellStyle name="常规 6 2 2 3 3 3" xfId="17253"/>
    <cellStyle name="常规 12 2 4 6 2" xfId="17254"/>
    <cellStyle name="常规 9 2 4 5 3" xfId="17255"/>
    <cellStyle name="常规 4 3 3 6" xfId="17256"/>
    <cellStyle name="常规 27 2 4 2 2 2" xfId="17257"/>
    <cellStyle name="常规 8 2 2 3 3 4 3" xfId="17258"/>
    <cellStyle name="常规 11 2 2 4 2 3 3 2" xfId="17259"/>
    <cellStyle name="常规 2 2 5 5 3 3" xfId="17260"/>
    <cellStyle name="常规 5 2 2 6 6 2" xfId="17261"/>
    <cellStyle name="常规 11 4 4 4 3" xfId="17262"/>
    <cellStyle name="常规 11 2 7 2 3 3 2" xfId="17263"/>
    <cellStyle name="常规 9 3 5 2 6" xfId="17264"/>
    <cellStyle name="常规 4 2 4 3 2 2 2" xfId="17265"/>
    <cellStyle name="常规 2 2 2 3 2 6 2" xfId="17266"/>
    <cellStyle name="常规 6 2 5 3 2 3 2" xfId="17267"/>
    <cellStyle name="常规 11 2 2 3 2" xfId="17268"/>
    <cellStyle name="常规 6 2 2 3 4 2 6" xfId="17269"/>
    <cellStyle name="常规 8 5 2 3 4 2" xfId="17270"/>
    <cellStyle name="常规 11 2 4 5 2" xfId="17271"/>
    <cellStyle name="常规 2 2 7 4 2" xfId="17272"/>
    <cellStyle name="常规 13 2 2 6 3 3 2" xfId="17273"/>
    <cellStyle name="常规 2 2 2 3 4 2 4" xfId="17274"/>
    <cellStyle name="常规 5 3 2 2 4 3" xfId="17275"/>
    <cellStyle name="常规 5 3 7 4" xfId="17276"/>
    <cellStyle name="常规 10 5 2 3 2" xfId="17277"/>
    <cellStyle name="常规 11 2 5 6" xfId="17278"/>
    <cellStyle name="常规 7 2 2 3 4 2 4" xfId="17279"/>
    <cellStyle name="常规 11 2 5 7" xfId="17280"/>
    <cellStyle name="常规 11 2 6 6" xfId="17281"/>
    <cellStyle name="常规 11 2 4 5 3 2" xfId="17282"/>
    <cellStyle name="常规 7 2 2 2 6 4" xfId="17283"/>
    <cellStyle name="常规 11 2 6 7 2" xfId="17284"/>
    <cellStyle name="常规 11 2 4 5 3 3 2" xfId="17285"/>
    <cellStyle name="常规 10 2 2 2 3 2 6" xfId="17286"/>
    <cellStyle name="常规 11 2 2 2 2 3 4" xfId="17287"/>
    <cellStyle name="常规 11 2 2 4 5" xfId="17288"/>
    <cellStyle name="常规 12 3 5 4" xfId="17289"/>
    <cellStyle name="常规 10 2 5 3 2 2 3" xfId="17290"/>
    <cellStyle name="常规 2 4 4 2 2 4 2" xfId="17291"/>
    <cellStyle name="常规 27 2 4 3 2" xfId="17292"/>
    <cellStyle name="常规 11 2 5 2 2 2 2" xfId="17293"/>
    <cellStyle name="百分比 2 3 2 2 2 2" xfId="17294"/>
    <cellStyle name="常规 2 2 2 3 3 5" xfId="17295"/>
    <cellStyle name="百分比 4 2 2 3" xfId="17296"/>
    <cellStyle name="常规 5 2 5 3 2 3 3 2" xfId="17297"/>
    <cellStyle name="常规 12 2 2 2 4" xfId="17298"/>
    <cellStyle name="常规 6 2 2 2 3 2 3 3 2" xfId="17299"/>
    <cellStyle name="常规 11 2 3 2 2 2 6 2" xfId="17300"/>
    <cellStyle name="常规 2 2 3 2 3 2 6" xfId="17301"/>
    <cellStyle name="常规 11 2 5 2 3 2" xfId="17302"/>
    <cellStyle name="常规 8 5 4 2 2 3" xfId="17303"/>
    <cellStyle name="常规 13 2 2 3 2 2 2 3" xfId="17304"/>
    <cellStyle name="常规 11 2 5 2 3 3" xfId="17305"/>
    <cellStyle name="常规 11 3 2 4 2 5" xfId="17306"/>
    <cellStyle name="常规 13 4 6 3" xfId="17307"/>
    <cellStyle name="常规 12 4 4 2 3 3" xfId="17308"/>
    <cellStyle name="常规 11 5 5 2" xfId="17309"/>
    <cellStyle name="常规 2 2 7 6" xfId="17310"/>
    <cellStyle name="常规 3 2 6 4 3 2" xfId="17311"/>
    <cellStyle name="常规 2 2 3 2 4 2 6" xfId="17312"/>
    <cellStyle name="常规 13 2 3 2 4 2 3" xfId="17313"/>
    <cellStyle name="常规 13 3 2 3 2 2 4 2" xfId="17314"/>
    <cellStyle name="常规 4 4 2 2 3 3" xfId="17315"/>
    <cellStyle name="常规 11 2 5 3 2" xfId="17316"/>
    <cellStyle name="常规 2 2 2 3 5 6 2" xfId="17317"/>
    <cellStyle name="常规 11 3 2 4 2 2 4" xfId="17318"/>
    <cellStyle name="常规 3 7 2 2 4" xfId="17319"/>
    <cellStyle name="百分比 3 4 2" xfId="17320"/>
    <cellStyle name="常规 11 2 5 3 2 2 3" xfId="17321"/>
    <cellStyle name="常规 11 2 5 4 3 3" xfId="17322"/>
    <cellStyle name="百分比 3 5 2" xfId="17323"/>
    <cellStyle name="常规 11 2 5 3 2 3 3" xfId="17324"/>
    <cellStyle name="常规 11 3 6 2" xfId="17325"/>
    <cellStyle name="常规 10 2 4 4 4 2" xfId="17326"/>
    <cellStyle name="常规 3 4 4 2 3 3" xfId="17327"/>
    <cellStyle name="常规 4 2 4 7 2" xfId="17328"/>
    <cellStyle name="常规 12 2 2 4 2 3 3" xfId="17329"/>
    <cellStyle name="常规 2 2 12 4 2" xfId="17330"/>
    <cellStyle name="常规 2 2 3 2 2 3 2" xfId="17331"/>
    <cellStyle name="常规 2 6 3 4 2" xfId="17332"/>
    <cellStyle name="常规 5 2 4 3 2 6" xfId="17333"/>
    <cellStyle name="常规 11 2 5 3 3" xfId="17334"/>
    <cellStyle name="常规 11 2 5 3 4" xfId="17335"/>
    <cellStyle name="常规 11 2 4 3 2 2" xfId="17336"/>
    <cellStyle name="常规 10 2 3 2 2 3 3" xfId="17337"/>
    <cellStyle name="常规 3 3 2 3 7 2" xfId="17338"/>
    <cellStyle name="常规 44 2 2 2 3 2" xfId="17339"/>
    <cellStyle name="常规 4 2 3 2 3 4 3" xfId="17340"/>
    <cellStyle name="常规 10 2 2 3 2 2 3 2" xfId="17341"/>
    <cellStyle name="常规 11 2 5 4" xfId="17342"/>
    <cellStyle name="常规 7 10 3" xfId="17343"/>
    <cellStyle name="常规 11 2 5 3" xfId="17344"/>
    <cellStyle name="常规 12 4 3 2 2 3" xfId="17345"/>
    <cellStyle name="常规 11 2 3 2 3 2 3" xfId="17346"/>
    <cellStyle name="常规 12 2 5 3 2 6" xfId="17347"/>
    <cellStyle name="常规 11 2 5 4 2" xfId="17348"/>
    <cellStyle name="常规 8 2 7 4 3 2" xfId="17349"/>
    <cellStyle name="常规 11 3 3 6" xfId="17350"/>
    <cellStyle name="常规 11 3 3 2 2 4 2" xfId="17351"/>
    <cellStyle name="常规 12 2 2 8" xfId="17352"/>
    <cellStyle name="常规 4 3 3 2 4" xfId="17353"/>
    <cellStyle name="常规 13 5 3" xfId="17354"/>
    <cellStyle name="常规 4 3 4 2 3 3" xfId="17355"/>
    <cellStyle name="常规 3 17" xfId="17356"/>
    <cellStyle name="常规 11 2 2 2 4 4 3 2" xfId="17357"/>
    <cellStyle name="常规 12 2 3 2 3 2 2 4 2" xfId="17358"/>
    <cellStyle name="常规 10 3 2 5 4" xfId="17359"/>
    <cellStyle name="常规 4 2 3 2 4 2 2" xfId="17360"/>
    <cellStyle name="常规 11 4 3 2 6 2" xfId="17361"/>
    <cellStyle name="百分比 3 4 3" xfId="17362"/>
    <cellStyle name="常规 11 2 5 3 2 2 4" xfId="17363"/>
    <cellStyle name="常规 27 3 4" xfId="17364"/>
    <cellStyle name="常规 11 2 6 2 6 2" xfId="17365"/>
    <cellStyle name="常规 10 2 2 2 6 2" xfId="17366"/>
    <cellStyle name="常规 10 2 2 2 2 2 6 2" xfId="17367"/>
    <cellStyle name="常规 13 2 2 3 5 2 4 2" xfId="17368"/>
    <cellStyle name="常规 12 3 2 2 2 4" xfId="17369"/>
    <cellStyle name="常规 13 5 3 3 4" xfId="17370"/>
    <cellStyle name="常规 3 4 4 3 4 2" xfId="17371"/>
    <cellStyle name="常规 12 5 3" xfId="17372"/>
    <cellStyle name="常规 11 2 5 4 7" xfId="17373"/>
    <cellStyle name="常规 13 2 6 2 5" xfId="17374"/>
    <cellStyle name="常规 36 2" xfId="17375"/>
    <cellStyle name="常规 41 2" xfId="17376"/>
    <cellStyle name="常规 13 2 8 4" xfId="17377"/>
    <cellStyle name="常规 10 2 2 3 4 2 6 2" xfId="17378"/>
    <cellStyle name="常规 10 2 2 3 2 2 3 3 2" xfId="17379"/>
    <cellStyle name="常规 11 2 5 5 2" xfId="17380"/>
    <cellStyle name="常规 3 3 2 2 2 5" xfId="17381"/>
    <cellStyle name="常规 11 3 4 6" xfId="17382"/>
    <cellStyle name="常规 10 5 4 6" xfId="17383"/>
    <cellStyle name="常规 13 2 2 3 4 2 2 2" xfId="17384"/>
    <cellStyle name="常规 11 2 7 2 3 2" xfId="17385"/>
    <cellStyle name="常规 11 2 5 3 5" xfId="17386"/>
    <cellStyle name="常规 8 3 5 7 2" xfId="17387"/>
    <cellStyle name="常规 12 2 3 2 2 2 3 3" xfId="17388"/>
    <cellStyle name="常规 3 2 3 6 2" xfId="17389"/>
    <cellStyle name="常规 7 2 2 6 3 2" xfId="17390"/>
    <cellStyle name="常规 5 2 2 4 3 4 2" xfId="17391"/>
    <cellStyle name="常规 7 2 2 3 4 2 2 4" xfId="17392"/>
    <cellStyle name="常规 11 2 5 5 3 3" xfId="17393"/>
    <cellStyle name="常规 11 2 4 2 2 3 3" xfId="17394"/>
    <cellStyle name="常规 5 2 3 4 2 2 4" xfId="17395"/>
    <cellStyle name="常规 4 3 2 5 2 4 2" xfId="17396"/>
    <cellStyle name="常规 9 2 4 4 2 2 4 2" xfId="17397"/>
    <cellStyle name="常规 10 2 3 5 3" xfId="17398"/>
    <cellStyle name="常规 9 9 4 2" xfId="17399"/>
    <cellStyle name="常规 10 2 3 2 3 2 2 4 2" xfId="17400"/>
    <cellStyle name="常规 10 3 2 5 6 2" xfId="17401"/>
    <cellStyle name="常规 10 3 5 4 2" xfId="17402"/>
    <cellStyle name="常规 10 2 3 3 2 2 3" xfId="17403"/>
    <cellStyle name="常规 2 4 2 2 2 4 2" xfId="17404"/>
    <cellStyle name="常规 11 2 3 4 2 2" xfId="17405"/>
    <cellStyle name="常规 11 2 5 5 4" xfId="17406"/>
    <cellStyle name="常规 4 4 4 4 2" xfId="17407"/>
    <cellStyle name="常规 11 5 2 2 5" xfId="17408"/>
    <cellStyle name="常规 11 5 2 2 6" xfId="17409"/>
    <cellStyle name="常规 11 2 5 5 5" xfId="17410"/>
    <cellStyle name="常规 11 2 5 5 6 2" xfId="17411"/>
    <cellStyle name="常规 10 2 2 2 6 3" xfId="17412"/>
    <cellStyle name="常规 8 2 2 3 3 2 3 3" xfId="17413"/>
    <cellStyle name="常规 8 3 3 4" xfId="17414"/>
    <cellStyle name="常规 10 8 3" xfId="17415"/>
    <cellStyle name="常规 8 4 4 7 2" xfId="17416"/>
    <cellStyle name="常规 2 2 2 3 6 2" xfId="17417"/>
    <cellStyle name="常规 10 2 2 3 3 2 6" xfId="17418"/>
    <cellStyle name="常规 11 2 5 7 3 2" xfId="17419"/>
    <cellStyle name="百分比 3 2 4 3 2" xfId="17420"/>
    <cellStyle name="常规 8 3 6 6" xfId="17421"/>
    <cellStyle name="百分比 2 5 2 4" xfId="17422"/>
    <cellStyle name="常规 2 2 2 4 2 2 3" xfId="17423"/>
    <cellStyle name="常规 7 2 2 2 5" xfId="17424"/>
    <cellStyle name="常规 8 2 6 2 2" xfId="17425"/>
    <cellStyle name="常规 6 4 3 2 2 2" xfId="17426"/>
    <cellStyle name="常规 10 2 5 3" xfId="17427"/>
    <cellStyle name="常规 11 4 2 6" xfId="17428"/>
    <cellStyle name="常规 3 4 4 2 3 2" xfId="17429"/>
    <cellStyle name="常规 7 4" xfId="17430"/>
    <cellStyle name="常规 11 5 3 2 3 3" xfId="17431"/>
    <cellStyle name="常规 11 2 2 4 2 2 4" xfId="17432"/>
    <cellStyle name="常规 12 2 5 5 3 3 2" xfId="17433"/>
    <cellStyle name="常规 12 2 3 4 2" xfId="17434"/>
    <cellStyle name="常规 10 11 3 2" xfId="17435"/>
    <cellStyle name="常规 7 2 2 2 6 4 2" xfId="17436"/>
    <cellStyle name="常规 10 6 3 2 3 3 2" xfId="17437"/>
    <cellStyle name="常规 6 2 3 3 4 2" xfId="17438"/>
    <cellStyle name="常规 8 2 8 6 2" xfId="17439"/>
    <cellStyle name="常规 7 3 2 5 3 3" xfId="17440"/>
    <cellStyle name="常规 10 2 4 2 3 4 2" xfId="17441"/>
    <cellStyle name="百分比 4 3 7" xfId="17442"/>
    <cellStyle name="常规 12 2 4 2 2 2 4 2" xfId="17443"/>
    <cellStyle name="常规 11 2 6 4" xfId="17444"/>
    <cellStyle name="常规 9 2 5 4 2 3 2" xfId="17445"/>
    <cellStyle name="常规 7 2 2 3 4 3 3" xfId="17446"/>
    <cellStyle name="常规 2 2 2 3 4 2 5" xfId="17447"/>
    <cellStyle name="常规 12 2 4 5 2 4 2" xfId="17448"/>
    <cellStyle name="常规 4 2 2 5 2 4" xfId="17449"/>
    <cellStyle name="常规 12 2 2 3 2 3 3" xfId="17450"/>
    <cellStyle name="常规 10 2 5 5 3 3 2" xfId="17451"/>
    <cellStyle name="常规 6 2 2 3 3 4" xfId="17452"/>
    <cellStyle name="常规 3 5 2 2 3" xfId="17453"/>
    <cellStyle name="常规 13 9 2 3" xfId="17454"/>
    <cellStyle name="常规 10 5 5 3 2" xfId="17455"/>
    <cellStyle name="常规 12 2 3 3 2 3 2" xfId="17456"/>
    <cellStyle name="常规 10 2 4 7" xfId="17457"/>
    <cellStyle name="常规 6 2 3 3 2 2 2" xfId="17458"/>
    <cellStyle name="常规 40 4 2 5 2" xfId="17459"/>
    <cellStyle name="常规 13 2 2 3 4 2 3" xfId="17460"/>
    <cellStyle name="百分比 2 2 3 2 4" xfId="17461"/>
    <cellStyle name="常规 2 2 2 3 4 2 6" xfId="17462"/>
    <cellStyle name="常规 27 2 2 2 4 3 2" xfId="17463"/>
    <cellStyle name="常规 10 3 6" xfId="17464"/>
    <cellStyle name="常规 6 2 4 4 6" xfId="17465"/>
    <cellStyle name="常规 3 2 7 7" xfId="17466"/>
    <cellStyle name="常规 6 3 4 2 5" xfId="17467"/>
    <cellStyle name="常规 4 2 5 6" xfId="17468"/>
    <cellStyle name="常规 9 2 2 3 3 3" xfId="17469"/>
    <cellStyle name="常规 5 3 2 3 5" xfId="17470"/>
    <cellStyle name="常规 3 2 3 2 4" xfId="17471"/>
    <cellStyle name="常规 11 5 3 2 6" xfId="17472"/>
    <cellStyle name="常规 4 3 2 4" xfId="17473"/>
    <cellStyle name="常规 2 2 3 7 4 3" xfId="17474"/>
    <cellStyle name="常规 2 5 4 7" xfId="17475"/>
    <cellStyle name="常规 27 2 2 4 3 3" xfId="17476"/>
    <cellStyle name="常规 10 8 2 6" xfId="17477"/>
    <cellStyle name="百分比 3 4 2 3 2" xfId="17478"/>
    <cellStyle name="常规 11 2 5 2 2 2" xfId="17479"/>
    <cellStyle name="常规 11 2 5 4 2 3" xfId="17480"/>
    <cellStyle name="常规 13 8" xfId="17481"/>
    <cellStyle name="常规 12 2 2 3 2 2 3 2" xfId="17482"/>
    <cellStyle name="常规 12 2 2 2 4 6" xfId="17483"/>
    <cellStyle name="常规 4 2 2 3 2 4" xfId="17484"/>
    <cellStyle name="常规 5 3 2 5 4" xfId="17485"/>
    <cellStyle name="常规 12 2 2 3 2 2 3 3 2" xfId="17486"/>
    <cellStyle name="常规 11 2 3 3 2 2" xfId="17487"/>
    <cellStyle name="常规 10 3 6 2 2" xfId="17488"/>
    <cellStyle name="常规 6 2 3 2 5 3 2" xfId="17489"/>
    <cellStyle name="常规 10 2 5 5 3 2" xfId="17490"/>
    <cellStyle name="常规 11 2 5 2 6 2" xfId="17491"/>
    <cellStyle name="常规 12 2 2 3 4 2 3 3 2" xfId="17492"/>
    <cellStyle name="常规 10 2 5 2 2 3 3" xfId="17493"/>
    <cellStyle name="常规 11 3 6 4" xfId="17494"/>
    <cellStyle name="常规 8 2 2 2 4 2 3 3" xfId="17495"/>
    <cellStyle name="常规 11 5 2 2" xfId="17496"/>
    <cellStyle name="常规 12 2 7" xfId="17497"/>
    <cellStyle name="常规 7 4 3 3 3" xfId="17498"/>
    <cellStyle name="常规 12 2 3 2 4 4" xfId="17499"/>
    <cellStyle name="常规 4 2 6 2 6 2" xfId="17500"/>
    <cellStyle name="常规 3 2 7 3" xfId="17501"/>
    <cellStyle name="常规 5 5 5 6 2" xfId="17502"/>
    <cellStyle name="常规 9 2 3 6 3 3 2" xfId="17503"/>
    <cellStyle name="常规 6 2 2 4 7" xfId="17504"/>
    <cellStyle name="常规 13 5 4 2 2 2" xfId="17505"/>
    <cellStyle name="常规 11 2 6 5" xfId="17506"/>
    <cellStyle name="常规 3 2 2 2 5 3 3 2" xfId="17507"/>
    <cellStyle name="常规 9 2 5 4 2 3 3" xfId="17508"/>
    <cellStyle name="常规 5 5 2 2 3 3 2" xfId="17509"/>
    <cellStyle name="常规 10 2 3 6 3" xfId="17510"/>
    <cellStyle name="常规 10 5 3 2" xfId="17511"/>
    <cellStyle name="常规 12 5 2 2 3" xfId="17512"/>
    <cellStyle name="常规 27 2 5 2 2" xfId="17513"/>
    <cellStyle name="常规 2 4 3" xfId="17514"/>
    <cellStyle name="常规 11 2 3 5 2" xfId="17515"/>
    <cellStyle name="常规 11 5 2 2 2 3" xfId="17516"/>
    <cellStyle name="常规 10 2 2 3 3 3 2" xfId="17517"/>
    <cellStyle name="常规 10 6 2 4 3 2" xfId="17518"/>
    <cellStyle name="常规 8 5 3 2 2 4" xfId="17519"/>
    <cellStyle name="常规 4 6 2 3" xfId="17520"/>
    <cellStyle name="常规 53 3 5 2" xfId="17521"/>
    <cellStyle name="常规 48 3 5 2" xfId="17522"/>
    <cellStyle name="常规 4 2 6 4 3" xfId="17523"/>
    <cellStyle name="常规 3 2 3 4 2 2 2" xfId="17524"/>
    <cellStyle name="常规 3 2 3 2 4 2" xfId="17525"/>
    <cellStyle name="常规 11 2 5 5 3 2" xfId="17526"/>
    <cellStyle name="常规 3 3 2 2 2 6 2" xfId="17527"/>
    <cellStyle name="常规 12 2 6 6" xfId="17528"/>
    <cellStyle name="常规 11 2 2 5 2 6 2" xfId="17529"/>
    <cellStyle name="百分比 3 5 6 2" xfId="17530"/>
    <cellStyle name="常规 3 5 3 7 2" xfId="17531"/>
    <cellStyle name="常规 3 5 4 3 2" xfId="17532"/>
    <cellStyle name="常规 41" xfId="17533"/>
    <cellStyle name="常规 36" xfId="17534"/>
    <cellStyle name="常规 27 4 3 2 2" xfId="17535"/>
    <cellStyle name="常规 7 3 4 4 3 2" xfId="17536"/>
    <cellStyle name="常规 8 2 2 6 5" xfId="17537"/>
    <cellStyle name="常规 7 2 4 2 4 3 2" xfId="17538"/>
    <cellStyle name="常规 5 2 2 2 4 7 2" xfId="17539"/>
    <cellStyle name="常规 3 5 4 2 3 3" xfId="17540"/>
    <cellStyle name="百分比 2 2 5 6 2" xfId="17541"/>
    <cellStyle name="常规 2 2 2 3 4 4" xfId="17542"/>
    <cellStyle name="常规 4 4 3 4 3" xfId="17543"/>
    <cellStyle name="常规 3 5 3 5" xfId="17544"/>
    <cellStyle name="百分比 3 5 4" xfId="17545"/>
    <cellStyle name="常规 11 2 2 2 3 3 4 2" xfId="17546"/>
    <cellStyle name="常规 2 2 5 4 2 3" xfId="17547"/>
    <cellStyle name="常规 4 6 5" xfId="17548"/>
    <cellStyle name="常规 10 2 9" xfId="17549"/>
    <cellStyle name="常规 27 3 5 3 2" xfId="17550"/>
    <cellStyle name="常规 8 3 2 3" xfId="17551"/>
    <cellStyle name="常规 4 2 5 4 6" xfId="17552"/>
    <cellStyle name="常规 7 3 2 3 4" xfId="17553"/>
    <cellStyle name="百分比 3 5 3 3" xfId="17554"/>
    <cellStyle name="常规 2 2 2 5 2 3 2" xfId="17555"/>
    <cellStyle name="常规 11 3 2 5 2 4" xfId="17556"/>
    <cellStyle name="常规 9 2 5 2 3 4" xfId="17557"/>
    <cellStyle name="常规 6 6 3 2 6" xfId="17558"/>
    <cellStyle name="常规 13 8 2 6 2" xfId="17559"/>
    <cellStyle name="常规 7 2 2 6 2 4 2" xfId="17560"/>
    <cellStyle name="常规 6 2 5 5 2" xfId="17561"/>
    <cellStyle name="常规 11 4 2" xfId="17562"/>
    <cellStyle name="常规 12 3 2 3 2 2 4 2" xfId="17563"/>
    <cellStyle name="常规 9 2 8 2 4 2" xfId="17564"/>
    <cellStyle name="常规 11 5 3 4 2" xfId="17565"/>
    <cellStyle name="常规 11 5 3 2 5" xfId="17566"/>
    <cellStyle name="常规 4 3 2 2 3" xfId="17567"/>
    <cellStyle name="常规 10 4 4 3" xfId="17568"/>
    <cellStyle name="常规 3 6 4 4" xfId="17569"/>
    <cellStyle name="常规 4 2 2 2 3 2 2 4 2" xfId="17570"/>
    <cellStyle name="常规 2 2 5 3 2 2 4" xfId="17571"/>
    <cellStyle name="常规 11 2 2 6 3 3" xfId="17572"/>
    <cellStyle name="百分比 4 6 3" xfId="17573"/>
    <cellStyle name="常规 11 2 3 2 7 3 2" xfId="17574"/>
    <cellStyle name="常规 5 5 5 3 2" xfId="17575"/>
    <cellStyle name="常规 12 2 4 5 2 4" xfId="17576"/>
    <cellStyle name="常规 6 2 2 6 2" xfId="17577"/>
    <cellStyle name="常规 2 6 3 2 4" xfId="17578"/>
    <cellStyle name="常规 2 2 2 3 4 6" xfId="17579"/>
    <cellStyle name="常规 4 2 4 3 4 2" xfId="17580"/>
    <cellStyle name="常规 5 5 2 7 2" xfId="17581"/>
    <cellStyle name="常规 9 2 3 2 3 4 2" xfId="17582"/>
    <cellStyle name="百分比 4 4 7 2" xfId="17583"/>
    <cellStyle name="常规 2 2 2 3 5 6" xfId="17584"/>
    <cellStyle name="常规 13 3 5 2 2 4" xfId="17585"/>
    <cellStyle name="常规 3 5 2 3 3" xfId="17586"/>
    <cellStyle name="常规 13 9 3 3" xfId="17587"/>
    <cellStyle name="常规 13 8 6" xfId="17588"/>
    <cellStyle name="常规 2 2 3 2 2 2 2" xfId="17589"/>
    <cellStyle name="常规 10 4 4 2" xfId="17590"/>
    <cellStyle name="常规 10 2 4 2 2 2" xfId="17591"/>
    <cellStyle name="常规 2 2 2 3 2 2 3" xfId="17592"/>
    <cellStyle name="常规 10 2 2 2 4 4 3" xfId="17593"/>
    <cellStyle name="常规 11 4 4 2 2 3" xfId="17594"/>
    <cellStyle name="常规 13 2 3 2 4 2 5" xfId="17595"/>
    <cellStyle name="常规 10 2 3 2 4 3 4 2" xfId="17596"/>
    <cellStyle name="常规 11 2 2 2 4 2 3 2" xfId="17597"/>
    <cellStyle name="常规 11 2 2 3 7 3 2" xfId="17598"/>
    <cellStyle name="常规 13 5 3 2" xfId="17599"/>
    <cellStyle name="常规 11 3 4 2 3" xfId="17600"/>
    <cellStyle name="常规 13 5 4" xfId="17601"/>
    <cellStyle name="常规 11 2 5 3 2 3" xfId="17602"/>
    <cellStyle name="常规 3 5 2 4 3" xfId="17603"/>
    <cellStyle name="常规 11 5 5 3 3 2" xfId="17604"/>
    <cellStyle name="常规 3 2 3 2 2 2 2 4" xfId="17605"/>
    <cellStyle name="常规 8 2 2 3 2" xfId="17606"/>
    <cellStyle name="常规 13 3 4" xfId="17607"/>
    <cellStyle name="常规 11 2 3 2 5 3 2" xfId="17608"/>
    <cellStyle name="常规 12 4 3 4 3 2" xfId="17609"/>
    <cellStyle name="常规 3 2 5" xfId="17610"/>
    <cellStyle name="常规 2 2 2 4 4 3" xfId="17611"/>
    <cellStyle name="常规 13 4 4 2" xfId="17612"/>
    <cellStyle name="常规 11 3 3 3 3" xfId="17613"/>
    <cellStyle name="百分比 2 3 3 2 3" xfId="17614"/>
    <cellStyle name="常规 7 2 4 2 7" xfId="17615"/>
    <cellStyle name="常规 12 2 4 2 2 3 2" xfId="17616"/>
    <cellStyle name="常规 10 2 4 4 2 3 3 2" xfId="17617"/>
    <cellStyle name="常规 2 2 2 3 5 3" xfId="17618"/>
    <cellStyle name="常规 10 2 4 4 2 6 2" xfId="17619"/>
    <cellStyle name="常规 4 2 3 2 3 2 6 2" xfId="17620"/>
    <cellStyle name="常规 2 2 2 5 2 2 3" xfId="17621"/>
    <cellStyle name="百分比 3 5 2 4" xfId="17622"/>
    <cellStyle name="常规 11 2 2 5 2 2 4" xfId="17623"/>
    <cellStyle name="常规 8 2 2 3 5 4" xfId="17624"/>
    <cellStyle name="常规 11 4 4 3 4 2" xfId="17625"/>
    <cellStyle name="常规 9 2 8 4" xfId="17626"/>
    <cellStyle name="常规 2 2 9 2 3 3 2" xfId="17627"/>
    <cellStyle name="常规 5 4 5 6 2" xfId="17628"/>
    <cellStyle name="常规 4 2 3 6 3 2" xfId="17629"/>
    <cellStyle name="常规 11 2 3 5 7 2" xfId="17630"/>
    <cellStyle name="常规 7 3 8 3" xfId="17631"/>
    <cellStyle name="常规 2 2 6 2" xfId="17632"/>
    <cellStyle name="常规 5 2 5 2 2 6 2" xfId="17633"/>
    <cellStyle name="常规 2 2 2 3 3 3 4 2" xfId="17634"/>
    <cellStyle name="常规 12 2 3 2 3 2 6" xfId="17635"/>
    <cellStyle name="常规 11 3 4 7 2" xfId="17636"/>
    <cellStyle name="常规 9 2 3 5 2 2 4 2" xfId="17637"/>
    <cellStyle name="常规 10 5 3 5" xfId="17638"/>
    <cellStyle name="常规 11 2 5 4 5" xfId="17639"/>
    <cellStyle name="百分比 3 5 6" xfId="17640"/>
    <cellStyle name="常规 8 2 2 3 4 2" xfId="17641"/>
    <cellStyle name="常规 11 3 2 4 2 6" xfId="17642"/>
    <cellStyle name="常规 11 2 5 2 3 4" xfId="17643"/>
    <cellStyle name="常规 11 4 4 2 3 3" xfId="17644"/>
    <cellStyle name="常规 10 2 7 2 6" xfId="17645"/>
    <cellStyle name="常规 5 2 2 2 4 4 3 2" xfId="17646"/>
    <cellStyle name="常规 11 2 3 5 2 2 4 2" xfId="17647"/>
    <cellStyle name="常规 6 2 2 3 5 3" xfId="17648"/>
    <cellStyle name="常规 11 2 3 5" xfId="17649"/>
    <cellStyle name="常规 10 2 5 2 3 4 2" xfId="17650"/>
    <cellStyle name="常规 11 4 7 3" xfId="17651"/>
    <cellStyle name="常规 4 4 3 3" xfId="17652"/>
    <cellStyle name="常规 9 10 3" xfId="17653"/>
    <cellStyle name="常规 10 2 2 2 6 4" xfId="17654"/>
    <cellStyle name="百分比 2 3 2 2 3 3 2" xfId="17655"/>
    <cellStyle name="常规 7 2 3 2 7 3 2" xfId="17656"/>
    <cellStyle name="常规 9 3 2 3 7" xfId="17657"/>
    <cellStyle name="常规 6 2 5 5 6 2" xfId="17658"/>
    <cellStyle name="常规 11 4 6 2" xfId="17659"/>
    <cellStyle name="常规 9 3 2 3 4" xfId="17660"/>
    <cellStyle name="常规 2 2 2 5 4 3" xfId="17661"/>
    <cellStyle name="常规 12 4 3 2 3 3 2" xfId="17662"/>
    <cellStyle name="常规 3 2 2 6 3" xfId="17663"/>
    <cellStyle name="常规 4 2 5 2 2 2 4" xfId="17664"/>
    <cellStyle name="常规 2 2 2 3 4 3" xfId="17665"/>
    <cellStyle name="常规 11 2 6 3" xfId="17666"/>
    <cellStyle name="常规 2 9 2 3 3" xfId="17667"/>
    <cellStyle name="常规 11 3 5 4 3" xfId="17668"/>
    <cellStyle name="常规 2 2 3 10 4" xfId="17669"/>
    <cellStyle name="常规 3 2 2 3 2 2 6 2" xfId="17670"/>
    <cellStyle name="常规 12 5 2 2 5" xfId="17671"/>
    <cellStyle name="常规 3 6 2 3 4 2" xfId="17672"/>
    <cellStyle name="常规 8 2 3 2 3 2" xfId="17673"/>
    <cellStyle name="常规 11 2 5 7 3" xfId="17674"/>
    <cellStyle name="常规 11 5 3 4 3" xfId="17675"/>
    <cellStyle name="常规 11 5 3 3 4" xfId="17676"/>
    <cellStyle name="常规 4 13 4 2" xfId="17677"/>
    <cellStyle name="常规 12 2 5 2 2 6" xfId="17678"/>
    <cellStyle name="常规 12 2 2 3 3 3" xfId="17679"/>
    <cellStyle name="常规 11 2 5 2" xfId="17680"/>
    <cellStyle name="常规 2 2 2 3 5 5" xfId="17681"/>
    <cellStyle name="常规 12 2 2 3 2 3 2" xfId="17682"/>
    <cellStyle name="常规 2 2 2 4 2 2 4" xfId="17683"/>
    <cellStyle name="百分比 2 5 2 5" xfId="17684"/>
    <cellStyle name="常规 2 2 2 2 7 2 3" xfId="17685"/>
    <cellStyle name="百分比 2 5 6" xfId="17686"/>
    <cellStyle name="常规 8 2 3 2 3 6" xfId="17687"/>
    <cellStyle name="常规 11 2 5 6 2" xfId="17688"/>
    <cellStyle name="常规 10 2 2 3 6 4" xfId="17689"/>
    <cellStyle name="常规 2 2 2 4 4 2" xfId="17690"/>
    <cellStyle name="常规 8 3 6 3 2" xfId="17691"/>
    <cellStyle name="常规 13 2 3 4 2 3 3" xfId="17692"/>
    <cellStyle name="常规 13 3 4 7 2" xfId="17693"/>
    <cellStyle name="常规 10 4 5 2 4" xfId="17694"/>
    <cellStyle name="常规 40 6 2 2" xfId="17695"/>
    <cellStyle name="常规 9 2 3 3 3 4" xfId="17696"/>
    <cellStyle name="常规 5 2 5 7" xfId="17697"/>
    <cellStyle name="常规 5 4 2 2 3 3" xfId="17698"/>
    <cellStyle name="常规 8 2 2 2 4 2 3 3 2" xfId="17699"/>
    <cellStyle name="常规 11 5 2 2 2" xfId="17700"/>
    <cellStyle name="常规 10 3 5 5" xfId="17701"/>
    <cellStyle name="常规 12 2 2 4 3 3" xfId="17702"/>
    <cellStyle name="常规 9 2 2 3 5 3 3 2" xfId="17703"/>
    <cellStyle name="常规 4 2 2 2 4 2 5" xfId="17704"/>
    <cellStyle name="常规 10 3 2 4 5" xfId="17705"/>
    <cellStyle name="常规 8 2 2 4 3 4 2" xfId="17706"/>
    <cellStyle name="常规 7 2 3 2 9" xfId="17707"/>
    <cellStyle name="百分比 2 3 2 2 5" xfId="17708"/>
    <cellStyle name="常规 3 4 4 2 3 3 2" xfId="17709"/>
    <cellStyle name="常规 11 4 4 2" xfId="17710"/>
    <cellStyle name="常规 11 5 4 3 4" xfId="17711"/>
    <cellStyle name="常规 12 4 2 3 3" xfId="17712"/>
    <cellStyle name="常规 11 2 2 2 2 2 2 2" xfId="17713"/>
    <cellStyle name="常规 2 2 3 2 3 2 2 4" xfId="17714"/>
    <cellStyle name="常规 10 3 3 3 4 2" xfId="17715"/>
    <cellStyle name="常规 5 2 3 2 5 3 3" xfId="17716"/>
    <cellStyle name="常规 4 6 6" xfId="17717"/>
    <cellStyle name="百分比 2 2 4 2 2 2" xfId="17718"/>
    <cellStyle name="常规 10 2 4 4 5" xfId="17719"/>
    <cellStyle name="常规 11 5 4 4" xfId="17720"/>
    <cellStyle name="常规 12 2 3 4 2 3 2" xfId="17721"/>
    <cellStyle name="常规 11 5 7" xfId="17722"/>
    <cellStyle name="常规 5 2 7 2 3 3 2" xfId="17723"/>
    <cellStyle name="常规 8 2 3 2 2 7" xfId="17724"/>
    <cellStyle name="常规 7 2" xfId="17725"/>
    <cellStyle name="常规 10 2 4 2 3 3" xfId="17726"/>
    <cellStyle name="常规 2 2 9 4 3 2" xfId="17727"/>
    <cellStyle name="百分比 2 2 4 3 4" xfId="17728"/>
    <cellStyle name="百分比 2 3 3 5" xfId="17729"/>
    <cellStyle name="常规 12 3 3 6 2" xfId="17730"/>
    <cellStyle name="常规 11 2 2 2 7 2" xfId="17731"/>
    <cellStyle name="常规 10 2 4 3 2 3 2" xfId="17732"/>
    <cellStyle name="常规 10 2 2 2 5 6" xfId="17733"/>
    <cellStyle name="常规 2 2 2 3 3 4" xfId="17734"/>
    <cellStyle name="常规 27 4 3 2 2 3 2" xfId="17735"/>
    <cellStyle name="常规 12 3 7 2" xfId="17736"/>
    <cellStyle name="常规 11 2 2 6 3" xfId="17737"/>
    <cellStyle name="常规 3 4 4 7" xfId="17738"/>
    <cellStyle name="常规 12 5 6 4" xfId="17739"/>
    <cellStyle name="常规 11 2 4 5 5" xfId="17740"/>
    <cellStyle name="常规 12 2 5 2 2 2 3" xfId="17741"/>
    <cellStyle name="常规 3 2 2 5 4 2" xfId="17742"/>
    <cellStyle name="常规 11 2 2 5 2 5" xfId="17743"/>
    <cellStyle name="百分比 3 5 5" xfId="17744"/>
    <cellStyle name="常规 3 5 3 6" xfId="17745"/>
    <cellStyle name="常规 2 10 5" xfId="17746"/>
    <cellStyle name="常规 7 5 4 2 2 3" xfId="17747"/>
    <cellStyle name="常规 11 2 3 2 3 2" xfId="17748"/>
    <cellStyle name="常规 12 4 3 2 2" xfId="17749"/>
    <cellStyle name="常规 12 7 2 3" xfId="17750"/>
    <cellStyle name="常规 12 2 2 3 4 3" xfId="17751"/>
    <cellStyle name="常规 9 2 2 3 5 2 4 2" xfId="17752"/>
    <cellStyle name="常规 11 2 3 3 6 2" xfId="17753"/>
    <cellStyle name="常规 3 2 3 4 2 3 3" xfId="17754"/>
    <cellStyle name="常规 6 2 2 3 3 4 3" xfId="17755"/>
    <cellStyle name="常规 12 2 2 3 2 3" xfId="17756"/>
    <cellStyle name="常规 2 7 4 3 2" xfId="17757"/>
    <cellStyle name="常规 9 2 3 2 2 3 2" xfId="17758"/>
    <cellStyle name="常规 9 3 2 3 2 2 3" xfId="17759"/>
    <cellStyle name="常规 55 2 2 4" xfId="17760"/>
    <cellStyle name="常规 11 4 4 2 3 3 2" xfId="17761"/>
    <cellStyle name="常规 10 2 7 2 6 2" xfId="17762"/>
    <cellStyle name="常规 11 2 5 4 7 2" xfId="17763"/>
    <cellStyle name="常规 5 2 3 8 2" xfId="17764"/>
    <cellStyle name="常规 5 2 3 2 4 2 2 4" xfId="17765"/>
    <cellStyle name="常规 6 2 2 3 3 2 6 2" xfId="17766"/>
    <cellStyle name="常规 3 2 2 2 3 2 3 3" xfId="17767"/>
    <cellStyle name="常规 10 5 3 2 3 3 2" xfId="17768"/>
    <cellStyle name="常规 11 2 2 8 2" xfId="17769"/>
    <cellStyle name="常规 7 2 2 2 5 2 4" xfId="17770"/>
    <cellStyle name="常规 2 3 6 6" xfId="17771"/>
    <cellStyle name="常规 8 2 3 4 3 2" xfId="17772"/>
    <cellStyle name="常规 8 2 3 2 2 2 2 4" xfId="17773"/>
    <cellStyle name="常规 11 2 4 4 2 3" xfId="17774"/>
    <cellStyle name="常规 10 2 3 4 2 2 4" xfId="17775"/>
    <cellStyle name="常规 10 2 2 3 4 3 4" xfId="17776"/>
    <cellStyle name="常规 11 2 2 8 3" xfId="17777"/>
    <cellStyle name="常规 9 2 2 2 3 3 4 2" xfId="17778"/>
    <cellStyle name="常规 4 5 4 4" xfId="17779"/>
    <cellStyle name="常规 7 2 5 4 4 3" xfId="17780"/>
    <cellStyle name="常规 11 5 2 4" xfId="17781"/>
    <cellStyle name="百分比 2 3 4 3 4 2" xfId="17782"/>
    <cellStyle name="常规 11 4 6 3" xfId="17783"/>
    <cellStyle name="常规 3 2 3 8 2" xfId="17784"/>
    <cellStyle name="百分比 2 3 7 3" xfId="17785"/>
    <cellStyle name="常规 13 2 2 2 4 2 4" xfId="17786"/>
    <cellStyle name="常规 11 3 4 2 2 2" xfId="17787"/>
    <cellStyle name="常规 11 2 3 2 2 2 3 2" xfId="17788"/>
    <cellStyle name="常规 12 5 3 4 3" xfId="17789"/>
    <cellStyle name="常规 6 2 3 2 4 2 6" xfId="17790"/>
    <cellStyle name="常规 3 3 3" xfId="17791"/>
    <cellStyle name="常规 10 2 4 4 4 3 2" xfId="17792"/>
    <cellStyle name="常规 11 2 2 4 2 2 4 2" xfId="17793"/>
    <cellStyle name="常规 4 7 3 4 2" xfId="17794"/>
    <cellStyle name="常规 10 2 2 6 6 2" xfId="17795"/>
    <cellStyle name="常规 3 2 4 3 4 3" xfId="17796"/>
    <cellStyle name="常规 7 5 8" xfId="17797"/>
    <cellStyle name="常规 5 2 3 2 2 2 2 3" xfId="17798"/>
    <cellStyle name="常规 8 2 7 4" xfId="17799"/>
    <cellStyle name="常规 27 3 3 2 5 2" xfId="17800"/>
    <cellStyle name="常规 9 2 2 2 7" xfId="17801"/>
    <cellStyle name="常规 5 2 3 2 4 3 4" xfId="17802"/>
    <cellStyle name="常规 5 2 4 7 2" xfId="17803"/>
    <cellStyle name="常规 12 2 3 4 2 3 3" xfId="17804"/>
    <cellStyle name="常规 11 5 8" xfId="17805"/>
    <cellStyle name="常规 11 3 5 3 2" xfId="17806"/>
    <cellStyle name="常规 2 2 4 4 2 2 3" xfId="17807"/>
    <cellStyle name="常规 9 2 2 2 5" xfId="17808"/>
    <cellStyle name="常规 27 6 2 3 3" xfId="17809"/>
    <cellStyle name="常规 3 2 6 2 5" xfId="17810"/>
    <cellStyle name="常规 9 2 3 3 2 6 2" xfId="17811"/>
    <cellStyle name="常规 11 2 3 2 2 3 3" xfId="17812"/>
    <cellStyle name="常规 11 5 3 3 2" xfId="17813"/>
    <cellStyle name="常规 6 6 2 2 3 3 2" xfId="17814"/>
    <cellStyle name="常规 11 4 5 5" xfId="17815"/>
    <cellStyle name="常规 11 2 2 9" xfId="17816"/>
    <cellStyle name="常规 11 4 2 2 4" xfId="17817"/>
    <cellStyle name="常规 2 2 2 3 4 3 2" xfId="17818"/>
    <cellStyle name="常规 6 8" xfId="17819"/>
    <cellStyle name="常规 7 2 2 5 3 3" xfId="17820"/>
    <cellStyle name="常规 2 2 4 5 2 4" xfId="17821"/>
    <cellStyle name="常规 2 2 2 3 4 2 2" xfId="17822"/>
    <cellStyle name="常规 10 2 2 2 6 4 2" xfId="17823"/>
    <cellStyle name="常规 11 2 2 3 3 2 6 2" xfId="17824"/>
    <cellStyle name="常规 6 2 7 2 3" xfId="17825"/>
    <cellStyle name="常规 10 2 3 2 5" xfId="17826"/>
    <cellStyle name="常规 3 5 5 4" xfId="17827"/>
    <cellStyle name="百分比 3 7 3" xfId="17828"/>
    <cellStyle name="常规 12 3 6 3 3" xfId="17829"/>
    <cellStyle name="常规 11 2 2 5 4 3" xfId="17830"/>
    <cellStyle name="常规 2 2 2 2 2 3 3 4" xfId="17831"/>
    <cellStyle name="常规 42 2 6 2" xfId="17832"/>
    <cellStyle name="常规 12 3 2 3 3 3" xfId="17833"/>
    <cellStyle name="常规 2 2 3 11" xfId="17834"/>
    <cellStyle name="常规 10 2 2 2 5 5" xfId="17835"/>
    <cellStyle name="常规 11 5 2 3 4" xfId="17836"/>
    <cellStyle name="常规 3 2 8 4" xfId="17837"/>
    <cellStyle name="常规 9 2 4 3 2 2 3" xfId="17838"/>
    <cellStyle name="常规 4 2 8 2" xfId="17839"/>
    <cellStyle name="常规 11 2 2 4 7 2" xfId="17840"/>
    <cellStyle name="百分比 4 5 5" xfId="17841"/>
    <cellStyle name="常规 11 2 6 2" xfId="17842"/>
    <cellStyle name="常规 12 4 3 2 2 4 2" xfId="17843"/>
    <cellStyle name="常规 11 7 7 2" xfId="17844"/>
    <cellStyle name="百分比 4 3 5" xfId="17845"/>
    <cellStyle name="常规 6 2 2 2 4 4 2" xfId="17846"/>
    <cellStyle name="常规 5 2 2 3 3 4 2" xfId="17847"/>
    <cellStyle name="常规 8 2 2 3 3 2 2 3" xfId="17848"/>
    <cellStyle name="常规 11 2 4 3 2 3 3 2" xfId="17849"/>
    <cellStyle name="常规 6 2 7 2 4" xfId="17850"/>
    <cellStyle name="常规 2 2 2 4" xfId="17851"/>
    <cellStyle name="常规 7 3 4 5" xfId="17852"/>
    <cellStyle name="常规 10 2 5 4 2" xfId="17853"/>
    <cellStyle name="百分比 2 2 5 2 4" xfId="17854"/>
    <cellStyle name="常规 10 2 4 3 2 3" xfId="17855"/>
    <cellStyle name="常规 12 2 3 2 2" xfId="17856"/>
    <cellStyle name="常规 2 7 3 4 2" xfId="17857"/>
    <cellStyle name="常规 10 2 5 6 4" xfId="17858"/>
    <cellStyle name="常规 11 6 3 4" xfId="17859"/>
    <cellStyle name="常规 10 2 2 2 3 3 2" xfId="17860"/>
    <cellStyle name="常规 2 2 2 6 2 4" xfId="17861"/>
    <cellStyle name="常规 40 5 2 5" xfId="17862"/>
    <cellStyle name="常规 4 2 2 2 6 4" xfId="17863"/>
    <cellStyle name="常规 9 3 4 3 3" xfId="17864"/>
    <cellStyle name="常规 12 2 3 2 5 3 2" xfId="17865"/>
    <cellStyle name="常规 7 2 3 7 4" xfId="17866"/>
    <cellStyle name="常规 10 3 2 2 6 2" xfId="17867"/>
    <cellStyle name="常规 9 2 3 3 2 3" xfId="17868"/>
    <cellStyle name="常规 5 2 4 6" xfId="17869"/>
    <cellStyle name="常规 40 3 3 4 3" xfId="17870"/>
    <cellStyle name="常规 13 2 6 3 4 2" xfId="17871"/>
    <cellStyle name="常规 11 5 4 7" xfId="17872"/>
    <cellStyle name="常规 6 4" xfId="17873"/>
    <cellStyle name="常规 11 5 3 2 2 3" xfId="17874"/>
    <cellStyle name="常规 5 2 3 2 2 2 3 3" xfId="17875"/>
    <cellStyle name="常规 10 6 3 4 3 2" xfId="17876"/>
    <cellStyle name="常规 11 2 2 3 3 2 2 2" xfId="17877"/>
    <cellStyle name="常规 10 3 2 2 2 6 2" xfId="17878"/>
    <cellStyle name="常规 10 2 3" xfId="17879"/>
    <cellStyle name="常规 6 2 4 3 3" xfId="17880"/>
    <cellStyle name="常规 11 2 2 3 4 2 5" xfId="17881"/>
    <cellStyle name="常规 3 3 6 3 3 2" xfId="17882"/>
    <cellStyle name="常规 12 2 2 3 4 2 3 2" xfId="17883"/>
    <cellStyle name="常规 10 2 3 4 4 3 2" xfId="17884"/>
    <cellStyle name="常规 9 3 3 4 2" xfId="17885"/>
    <cellStyle name="常规 11 3 5 2" xfId="17886"/>
    <cellStyle name="常规 13 2 5 5 5" xfId="17887"/>
    <cellStyle name="常规 11 4 2 2 3 3 2" xfId="17888"/>
    <cellStyle name="常规 10 2 6 2 4" xfId="17889"/>
    <cellStyle name="常规 27 3 6" xfId="17890"/>
    <cellStyle name="常规 13 2 4 2 2 3 3 2" xfId="17891"/>
    <cellStyle name="常规 11 2 5 2 4 2" xfId="17892"/>
    <cellStyle name="常规 13 2 3 5 2 6" xfId="17893"/>
    <cellStyle name="常规 3 4 4 2 6 2" xfId="17894"/>
    <cellStyle name="常规 4 2 4 4 2 3 3" xfId="17895"/>
    <cellStyle name="常规 9 2 2 2 4 2 2 2" xfId="17896"/>
    <cellStyle name="常规 2 2 2 6" xfId="17897"/>
    <cellStyle name="常规 9 2 5 4 2 4" xfId="17898"/>
    <cellStyle name="常规 7 3 4 7" xfId="17899"/>
    <cellStyle name="常规 2 4 3 2 2 4" xfId="17900"/>
    <cellStyle name="百分比 2 3 5 3 3" xfId="17901"/>
    <cellStyle name="常规 10 2 5 3 3 2" xfId="17902"/>
    <cellStyle name="常规 6 8 7 2" xfId="17903"/>
    <cellStyle name="常规 4 4 3" xfId="17904"/>
    <cellStyle name="常规 9 10" xfId="17905"/>
    <cellStyle name="常规 3 2 7 3 2" xfId="17906"/>
    <cellStyle name="常规 10 6 3 2 2 4 2" xfId="17907"/>
    <cellStyle name="常规 3 2 7 4 3" xfId="17908"/>
    <cellStyle name="常规 9 3 2 3 3" xfId="17909"/>
    <cellStyle name="常规 2 2 2 5 4 2" xfId="17910"/>
    <cellStyle name="常规 5 3 2 3 2 2 2" xfId="17911"/>
    <cellStyle name="常规 12 2 3 5 2 4" xfId="17912"/>
    <cellStyle name="常规 5 4 5 3 2" xfId="17913"/>
    <cellStyle name="常规 11 4 5 2 2" xfId="17914"/>
    <cellStyle name="常规 6 5 4 2 5" xfId="17915"/>
    <cellStyle name="常规 7 5 5 2 4 2" xfId="17916"/>
    <cellStyle name="常规 2 2 2 3 6 3" xfId="17917"/>
    <cellStyle name="常规 9 3 6 6" xfId="17918"/>
    <cellStyle name="常规 9 2 3 6 2" xfId="17919"/>
    <cellStyle name="常规 4 2 4 5" xfId="17920"/>
    <cellStyle name="百分比 3 3 4 3 2" xfId="17921"/>
    <cellStyle name="常规 11 2 3 4 2 4" xfId="17922"/>
    <cellStyle name="常规 7 2 2 3 4 2 2 2" xfId="17923"/>
    <cellStyle name="常规 11 5 4 3 3" xfId="17924"/>
    <cellStyle name="常规 13 5 4 4 3 2" xfId="17925"/>
    <cellStyle name="常规 7 2 2 3 4 2 3 2" xfId="17926"/>
    <cellStyle name="常规 11 5 3 3 3" xfId="17927"/>
    <cellStyle name="常规 9 2 3 6 3 3" xfId="17928"/>
    <cellStyle name="常规 2 5 4 2 2 3" xfId="17929"/>
    <cellStyle name="常规 10 2 2 3 5 6" xfId="17930"/>
    <cellStyle name="常规 2 2 2 4 3 4" xfId="17931"/>
    <cellStyle name="常规 12 2 4 7 2" xfId="17932"/>
    <cellStyle name="常规 7 2 3 2 4 2" xfId="17933"/>
    <cellStyle name="常规 10 2 2 2 5 3" xfId="17934"/>
    <cellStyle name="常规 3 2 2" xfId="17935"/>
    <cellStyle name="常规 10 9" xfId="17936"/>
    <cellStyle name="常规 7 2 2 3 3 2 3 3 2" xfId="17937"/>
    <cellStyle name="常规 10 5 2" xfId="17938"/>
    <cellStyle name="常规 6 2 4 6 2" xfId="17939"/>
    <cellStyle name="常规 7 4 4 4 3" xfId="17940"/>
    <cellStyle name="常规 13 3 7" xfId="17941"/>
    <cellStyle name="常规 11 2 5 3 4 2" xfId="17942"/>
    <cellStyle name="常规 13 3 9" xfId="17943"/>
    <cellStyle name="常规 2 6 2 4 3 2" xfId="17944"/>
    <cellStyle name="常规 7 2 3 3 2 2" xfId="17945"/>
    <cellStyle name="常规 10 2 5 6 3" xfId="17946"/>
    <cellStyle name="常规 6 2 5 5 2 3" xfId="17947"/>
    <cellStyle name="常规 11 4 2 3" xfId="17948"/>
    <cellStyle name="常规 7 2 5 3 4 2" xfId="17949"/>
    <cellStyle name="常规 10 2 2 5 7 2" xfId="17950"/>
    <cellStyle name="常规 5 2 2 4" xfId="17951"/>
    <cellStyle name="常规 10 3 2 4 2 2 2" xfId="17952"/>
    <cellStyle name="常规 6 7 2 3 3" xfId="17953"/>
    <cellStyle name="常规 5 2 2 2 2" xfId="17954"/>
    <cellStyle name="常规 11 2 3 2 3 4" xfId="17955"/>
    <cellStyle name="常规 12 4 3 2 4" xfId="17956"/>
    <cellStyle name="常规 11 2 3 4 3 2" xfId="17957"/>
    <cellStyle name="常规 12 4 5 2 2" xfId="17958"/>
    <cellStyle name="常规 2 2 2 3 6 4" xfId="17959"/>
    <cellStyle name="常规 11 2 5 3 4 3" xfId="17960"/>
    <cellStyle name="常规 9 2 5 2 9" xfId="17961"/>
    <cellStyle name="常规 11 3 2 4 2 3 3 2" xfId="17962"/>
    <cellStyle name="常规 2 2 2 2 2 6 5" xfId="17963"/>
    <cellStyle name="常规 9 3 12" xfId="17964"/>
    <cellStyle name="常规 9 9 3 3" xfId="17965"/>
    <cellStyle name="常规 9 2 4 3 2 4" xfId="17966"/>
    <cellStyle name="常规 2 2 2 3 5 4" xfId="17967"/>
    <cellStyle name="常规 11 3 4 4 2" xfId="17968"/>
    <cellStyle name="常规 4 2 4 4 4 3" xfId="17969"/>
    <cellStyle name="常规 10 2 2 3 7 3 2" xfId="17970"/>
    <cellStyle name="常规 27 3 2 2 2 3 2" xfId="17971"/>
    <cellStyle name="常规 7 2 2 5 2 2 4 2" xfId="17972"/>
    <cellStyle name="常规 3 2 3 5 2 2 4" xfId="17973"/>
    <cellStyle name="常规 12 2 4 2 2 6" xfId="17974"/>
    <cellStyle name="常规 11 6 7 2" xfId="17975"/>
    <cellStyle name="常规 10 2 3 2 2 3 4 2" xfId="17976"/>
    <cellStyle name="常规 9 3 3 2 4" xfId="17977"/>
    <cellStyle name="常规 9 5 2 2 3 2" xfId="17978"/>
    <cellStyle name="常规 12 3 3 2 2 4 2" xfId="17979"/>
    <cellStyle name="常规 13 5 5 2 4" xfId="17980"/>
    <cellStyle name="常规 7 3 6 2" xfId="17981"/>
    <cellStyle name="常规 7 2 4 3 4" xfId="17982"/>
    <cellStyle name="常规 4 6 3 4 3 2" xfId="17983"/>
    <cellStyle name="常规 6 4 4 2 5" xfId="17984"/>
    <cellStyle name="常规 9 2 3 3 3 3" xfId="17985"/>
    <cellStyle name="常规 5 2 5 6" xfId="17986"/>
    <cellStyle name="常规 3 2 3 5" xfId="17987"/>
    <cellStyle name="常规 2 12 4" xfId="17988"/>
    <cellStyle name="常规 4 2 4 4 2 2 4" xfId="17989"/>
    <cellStyle name="常规 13 2 4 7 2" xfId="17990"/>
    <cellStyle name="常规 2 2 2 2 3 4 6 2" xfId="17991"/>
    <cellStyle name="常规 13 2 2 3 3 3 4 2" xfId="17992"/>
    <cellStyle name="常规 7 3 3 5" xfId="17993"/>
    <cellStyle name="常规 12 2 5 7 3 2" xfId="17994"/>
    <cellStyle name="常规 4 2 3 2 3 4 2" xfId="17995"/>
    <cellStyle name="常规 10 2 3 5 4 3 2" xfId="17996"/>
    <cellStyle name="常规 6 3 3 4 2 2 3" xfId="17997"/>
    <cellStyle name="常规 6 2 2 5" xfId="17998"/>
    <cellStyle name="常规 6 2 2 3 3 2 2 4" xfId="17999"/>
    <cellStyle name="常规 6 2 2 6 2 4 2" xfId="18000"/>
    <cellStyle name="常规 9 2 4 2 3 4" xfId="18001"/>
    <cellStyle name="常规 6 5 3 2 6" xfId="18002"/>
    <cellStyle name="常规 11 4 3 4 3" xfId="18003"/>
    <cellStyle name="百分比 4 2 3 3" xfId="18004"/>
    <cellStyle name="常规 5 5 3 2 3 3 2" xfId="18005"/>
    <cellStyle name="常规 12 4 7 2" xfId="18006"/>
    <cellStyle name="常规 11 2 3 6 3" xfId="18007"/>
    <cellStyle name="常规 4 7 5" xfId="18008"/>
    <cellStyle name="常规 2 2 5 4 3 3" xfId="18009"/>
    <cellStyle name="常规 12 2 2 3 7 2" xfId="18010"/>
    <cellStyle name="常规 9 3 6 3 2" xfId="18011"/>
    <cellStyle name="常规 7 7 4 3 2" xfId="18012"/>
    <cellStyle name="常规 2 6 2 2 2" xfId="18013"/>
    <cellStyle name="常规 2 2 2 3 4 4 3" xfId="18014"/>
    <cellStyle name="常规 2 5 4 4 3 2" xfId="18015"/>
    <cellStyle name="常规 13 2 5 4 3 4 2" xfId="18016"/>
    <cellStyle name="常规 10 5 2 6" xfId="18017"/>
    <cellStyle name="常规 4 3 6 6" xfId="18018"/>
    <cellStyle name="常规 9 2 2 4 4 3" xfId="18019"/>
    <cellStyle name="常规 11 2 4 3 2 2 2" xfId="18020"/>
    <cellStyle name="常规 2 2 2 2 6 5" xfId="18021"/>
    <cellStyle name="常规 11 2 7 3" xfId="18022"/>
    <cellStyle name="常规 11 2 2 2 4 2 3" xfId="18023"/>
    <cellStyle name="常规 4 5 4 2 4" xfId="18024"/>
    <cellStyle name="常规 7 4 3 7 2" xfId="18025"/>
    <cellStyle name="常规 12 2 8 2" xfId="18026"/>
    <cellStyle name="常规 10 2 4 3 3 2" xfId="18027"/>
    <cellStyle name="百分比 2 3 4 2 3 3 2" xfId="18028"/>
    <cellStyle name="常规 11 3 5 4 2" xfId="18029"/>
    <cellStyle name="常规 8 2 2 3 5 6" xfId="18030"/>
    <cellStyle name="常规 10 2 3 2 5 3" xfId="18031"/>
    <cellStyle name="常规 10 2 3 3 4 3" xfId="18032"/>
    <cellStyle name="常规 6 2 3 5 2 3" xfId="18033"/>
    <cellStyle name="常规 2 2 2 3 4 2 2 3" xfId="18034"/>
    <cellStyle name="常规 12 2 4 4 2 6" xfId="18035"/>
    <cellStyle name="常规 11 4 2 2 6" xfId="18036"/>
    <cellStyle name="常规 2 2 2 3 4 3 4" xfId="18037"/>
    <cellStyle name="常规 11 3 5 3 3" xfId="18038"/>
    <cellStyle name="常规 6 14" xfId="18039"/>
    <cellStyle name="常规 5 2 5 3 2 6" xfId="18040"/>
    <cellStyle name="常规 6 2 2 2 7" xfId="18041"/>
    <cellStyle name="常规 11 5 2 2 2 2" xfId="18042"/>
    <cellStyle name="常规 9 2 3 2 3 4 3 2" xfId="18043"/>
    <cellStyle name="常规 9 2 2 2 4 3" xfId="18044"/>
    <cellStyle name="常规 12 4 4 2 2 3" xfId="18045"/>
    <cellStyle name="常规 12 5 3 7 2" xfId="18046"/>
    <cellStyle name="常规 10 2 2 3 2 4 3 2" xfId="18047"/>
    <cellStyle name="常规 11 4 5 4" xfId="18048"/>
    <cellStyle name="常规 10 2 4 4 3 4 2" xfId="18049"/>
    <cellStyle name="常规 10 2 2 3 5 5" xfId="18050"/>
    <cellStyle name="百分比 2 3 5 3" xfId="18051"/>
    <cellStyle name="常规 11 2 4 2 2 4" xfId="18052"/>
    <cellStyle name="常规 13 2 5" xfId="18053"/>
    <cellStyle name="常规 11 4 5 3 3" xfId="18054"/>
    <cellStyle name="常规 11 2 2 3 4 2 4" xfId="18055"/>
    <cellStyle name="常规 11 4 5 3 2" xfId="18056"/>
    <cellStyle name="常规 6 2 3 2 2 3 2" xfId="18057"/>
    <cellStyle name="常规 40 3 2 6 2" xfId="18058"/>
    <cellStyle name="常规 2 6 4 3 3" xfId="18059"/>
    <cellStyle name="常规 4 2 3 5 2 5" xfId="18060"/>
    <cellStyle name="百分比 2 3 4" xfId="18061"/>
    <cellStyle name="常规 13 2 4 4 2 3 3 2" xfId="18062"/>
    <cellStyle name="常规 11 4 5 2 4 2" xfId="18063"/>
    <cellStyle name="常规 27 4 3 2 2 3" xfId="18064"/>
    <cellStyle name="常规 2 2 2 3 7 3 2" xfId="18065"/>
    <cellStyle name="常规 11 4 5 2 4" xfId="18066"/>
    <cellStyle name="常规 13 2 4 4 2 3 3" xfId="18067"/>
    <cellStyle name="常规 9 3 2 2 4" xfId="18068"/>
    <cellStyle name="常规 11 4 5 2" xfId="18069"/>
    <cellStyle name="常规 12 5 4 7 2" xfId="18070"/>
    <cellStyle name="常规 13 2 2 3 4 2 2 4" xfId="18071"/>
    <cellStyle name="常规 12 7 2 4" xfId="18072"/>
    <cellStyle name="常规 8 5 2 3 4" xfId="18073"/>
    <cellStyle name="常规 2 2 3 7 2 3 2" xfId="18074"/>
    <cellStyle name="常规 11 3 2 3 2 3" xfId="18075"/>
    <cellStyle name="常规 8 2 2 2 5 6" xfId="18076"/>
    <cellStyle name="常规 8 5 4 3 2" xfId="18077"/>
    <cellStyle name="常规 13 2 2 3 2 3 2" xfId="18078"/>
    <cellStyle name="常规 10 4 4 3 4 2" xfId="18079"/>
    <cellStyle name="常规 11 2 2 6 2 4 2" xfId="18080"/>
    <cellStyle name="常规 7 2 5 3 7" xfId="18081"/>
    <cellStyle name="常规 10 2 5 2 3 2" xfId="18082"/>
    <cellStyle name="百分比 2 3 4 3 3" xfId="18083"/>
    <cellStyle name="常规 10 4 3 3 4 2" xfId="18084"/>
    <cellStyle name="百分比 2 2 4 2 3 2" xfId="18085"/>
    <cellStyle name="常规 3 4 4 2 2 4" xfId="18086"/>
    <cellStyle name="常规 11 2 3 2 3 3 3" xfId="18087"/>
    <cellStyle name="常规 12 4 3 2 3 3" xfId="18088"/>
    <cellStyle name="常规 9 3 3 4 3" xfId="18089"/>
    <cellStyle name="常规 10 2 2 2 2 3 4" xfId="18090"/>
    <cellStyle name="常规 13 3 5 4" xfId="18091"/>
    <cellStyle name="常规 11 3 2 4 5" xfId="18092"/>
    <cellStyle name="常规 8 2 3 4 3 4 2" xfId="18093"/>
    <cellStyle name="常规 27 2 5 3" xfId="18094"/>
    <cellStyle name="常规 10 3 2 4 2 3 2" xfId="18095"/>
    <cellStyle name="常规 27 2 5 3 2" xfId="18096"/>
    <cellStyle name="常规 12 5 2 3 3" xfId="18097"/>
    <cellStyle name="常规 4 2 7 4 3" xfId="18098"/>
    <cellStyle name="百分比 3 6 4 2" xfId="18099"/>
    <cellStyle name="常规 9 2 5 4 2 3 3 2" xfId="18100"/>
    <cellStyle name="常规 2 2 7 5" xfId="18101"/>
    <cellStyle name="常规 13 5 3 3" xfId="18102"/>
    <cellStyle name="常规 11 3 4 2 4" xfId="18103"/>
    <cellStyle name="常规 2 2 2 2 6 3 2" xfId="18104"/>
    <cellStyle name="常规 50 3 2 3 2" xfId="18105"/>
    <cellStyle name="常规 45 3 2 3 2" xfId="18106"/>
    <cellStyle name="百分比 2 3 2 4 3 2" xfId="18107"/>
    <cellStyle name="常规 7 2 3 4 7 2" xfId="18108"/>
    <cellStyle name="常规 7 2 2 3 3 2 2 4 2" xfId="18109"/>
    <cellStyle name="常规 12 3 2 5 3 3 2" xfId="18110"/>
    <cellStyle name="百分比 2 3 5 2" xfId="18111"/>
    <cellStyle name="常规 7 2 3 5 3 4 2" xfId="18112"/>
    <cellStyle name="常规 11 3 2 4 2 2 3" xfId="18113"/>
    <cellStyle name="百分比 2 3 2 4 3" xfId="18114"/>
    <cellStyle name="常规 12 2 3 5 3 2" xfId="18115"/>
    <cellStyle name="常规 11 4 3 5" xfId="18116"/>
    <cellStyle name="常规 27 2 2" xfId="18117"/>
    <cellStyle name="常规 32 2 2" xfId="18118"/>
    <cellStyle name="常规 10 3 3 6 2" xfId="18119"/>
    <cellStyle name="常规 6 2 3 6 3 2" xfId="18120"/>
    <cellStyle name="常规 42 3 2 3 2" xfId="18121"/>
    <cellStyle name="常规 8 2 2 4 3 3" xfId="18122"/>
    <cellStyle name="常规 10 3 3 2 2 4 2" xfId="18123"/>
    <cellStyle name="常规 6 3 2 2 2 3" xfId="18124"/>
    <cellStyle name="百分比 4 4 5" xfId="18125"/>
    <cellStyle name="常规 13 3 6 6 2" xfId="18126"/>
    <cellStyle name="常规 5 3 2 5" xfId="18127"/>
    <cellStyle name="常规 9 3 4 4 2" xfId="18128"/>
    <cellStyle name="常规 11 4 3 3 4" xfId="18129"/>
    <cellStyle name="常规 2 2 9 2 3 2" xfId="18130"/>
    <cellStyle name="常规 3 5 2 4" xfId="18131"/>
    <cellStyle name="常规 13 9 4" xfId="18132"/>
    <cellStyle name="常规 4 2 3 5 2 2 4 2" xfId="18133"/>
    <cellStyle name="常规 56 2 2 2" xfId="18134"/>
    <cellStyle name="常规 2 2 2 2 2 6 6" xfId="18135"/>
    <cellStyle name="常规 3 5 2" xfId="18136"/>
    <cellStyle name="常规 13 9" xfId="18137"/>
    <cellStyle name="常规 12 2 2 3 2 2 3 3" xfId="18138"/>
    <cellStyle name="常规 11 2 2 5 2 3 3" xfId="18139"/>
    <cellStyle name="常规 11 2 5 2 2" xfId="18140"/>
    <cellStyle name="常规 7 2 3 2 7 2" xfId="18141"/>
    <cellStyle name="常规 2 2 2 3 4 5" xfId="18142"/>
    <cellStyle name="常规 5 6 3 2" xfId="18143"/>
    <cellStyle name="常规 11 3 4 2 2 4 2" xfId="18144"/>
    <cellStyle name="常规 13 2 2 2 4 2 6 2" xfId="18145"/>
    <cellStyle name="常规 5 3 2 4 7" xfId="18146"/>
    <cellStyle name="常规 51 2 2 3 3" xfId="18147"/>
    <cellStyle name="常规 46 2 2 3 3" xfId="18148"/>
    <cellStyle name="常规 13 8 5" xfId="18149"/>
    <cellStyle name="常规 5 2 4 4 2 6" xfId="18150"/>
    <cellStyle name="常规 10 4 3 4" xfId="18151"/>
    <cellStyle name="常规 10 3 2 2 2 4" xfId="18152"/>
    <cellStyle name="常规 4 2 4 6 3" xfId="18153"/>
    <cellStyle name="常规 11 3 6 5" xfId="18154"/>
    <cellStyle name="常规 4 3 4 2 2 4" xfId="18155"/>
    <cellStyle name="常规 13 4 4" xfId="18156"/>
    <cellStyle name="常规 11 4 3 2 3 2" xfId="18157"/>
    <cellStyle name="常规 7 3 3 2 2" xfId="18158"/>
    <cellStyle name="常规 2 6 4 2 4" xfId="18159"/>
    <cellStyle name="常规 4 2 4 4 4 2" xfId="18160"/>
    <cellStyle name="常规 5 5 3 7 2" xfId="18161"/>
    <cellStyle name="常规 5 4 3 2 5" xfId="18162"/>
    <cellStyle name="常规 8 3 2 7 3" xfId="18163"/>
    <cellStyle name="常规 7 2 4 3 2" xfId="18164"/>
    <cellStyle name="常规 2 2 3 2 3 3 3" xfId="18165"/>
    <cellStyle name="常规 3 5 4 2 3 2" xfId="18166"/>
    <cellStyle name="常规 10 2 8 6" xfId="18167"/>
    <cellStyle name="常规 13 5 5 3" xfId="18168"/>
    <cellStyle name="常规 5 4 3 2 6" xfId="18169"/>
    <cellStyle name="常规 10 2 2 2 3 2 3 3 2" xfId="18170"/>
    <cellStyle name="常规 3 2 2 2 4 2" xfId="18171"/>
    <cellStyle name="常规 5 3 5 2 3 3 2" xfId="18172"/>
    <cellStyle name="常规 6 2 2 3 2 2 3 3 2" xfId="18173"/>
    <cellStyle name="常规 3 5 2 7" xfId="18174"/>
    <cellStyle name="百分比 3 4 6" xfId="18175"/>
    <cellStyle name="常规 5 2 4 2 2 6 2" xfId="18176"/>
    <cellStyle name="常规 10 2 2 3 2 3 2" xfId="18177"/>
    <cellStyle name="常规 3 2 7 2 2 3" xfId="18178"/>
    <cellStyle name="常规 11 2 2 2 3 2 3 3" xfId="18179"/>
    <cellStyle name="常规 5 3 4 4 2" xfId="18180"/>
    <cellStyle name="常规 12 2 2 4 3 4" xfId="18181"/>
    <cellStyle name="常规 4 5 5 3 2" xfId="18182"/>
    <cellStyle name="常规 13 7 4" xfId="18183"/>
    <cellStyle name="常规 5 3 2 3 6" xfId="18184"/>
    <cellStyle name="常规 6 2 5 2 2 5" xfId="18185"/>
    <cellStyle name="常规 51 2 2 2 2" xfId="18186"/>
    <cellStyle name="常规 46 2 2 2 2" xfId="18187"/>
    <cellStyle name="常规 7 2 2 3 3 2 2" xfId="18188"/>
    <cellStyle name="常规 13 5 3 4 2" xfId="18189"/>
    <cellStyle name="常规 8 2 2 3 4 2 3 3" xfId="18190"/>
    <cellStyle name="常规 10 2 3 2 6 3" xfId="18191"/>
    <cellStyle name="常规 12 3 2 2 2 6 2" xfId="18192"/>
    <cellStyle name="常规 13 10 3" xfId="18193"/>
    <cellStyle name="常规 7 3 2 2 4" xfId="18194"/>
    <cellStyle name="常规 5 2 2 2 9" xfId="18195"/>
    <cellStyle name="常规 9 2 8 3 3" xfId="18196"/>
    <cellStyle name="常规 12 3 2 3 2 3 3" xfId="18197"/>
    <cellStyle name="百分比 2 3 4 2 2 2" xfId="18198"/>
    <cellStyle name="常规 8 2 2 3 3 3 4 2" xfId="18199"/>
    <cellStyle name="常规 10 2 2 3 7 2" xfId="18200"/>
    <cellStyle name="常规 6 5 4 7 2" xfId="18201"/>
    <cellStyle name="常规 2 3 2 3 2 6" xfId="18202"/>
    <cellStyle name="常规 10 2 4 4 4" xfId="18203"/>
    <cellStyle name="常规 7 2 5 3 4 3" xfId="18204"/>
    <cellStyle name="常规 6 2 5 5 2 4" xfId="18205"/>
    <cellStyle name="常规 11 4 2 4" xfId="18206"/>
    <cellStyle name="常规 13 5 3 3 3" xfId="18207"/>
    <cellStyle name="常规 11 3 2 4 2 4" xfId="18208"/>
    <cellStyle name="常规 13 2 5 4 2 3 3" xfId="18209"/>
    <cellStyle name="常规 4 5 2 2 3 3" xfId="18210"/>
    <cellStyle name="常规 10 6 5 3" xfId="18211"/>
    <cellStyle name="常规 12 2 3 2 3 2 6 2" xfId="18212"/>
    <cellStyle name="常规 10 4 4 4 2" xfId="18213"/>
    <cellStyle name="常规 40 3 3 2 2 3 2" xfId="18214"/>
    <cellStyle name="常规 13 2 4 2 2 3 3" xfId="18215"/>
    <cellStyle name="常规 11 2 5 2 4" xfId="18216"/>
    <cellStyle name="常规 7 2 3 7 4 2" xfId="18217"/>
    <cellStyle name="常规 4 3 4 2 6 2" xfId="18218"/>
    <cellStyle name="常规 8 2 3 3 3" xfId="18219"/>
    <cellStyle name="常规 5 2 2 3 5 3 3" xfId="18220"/>
    <cellStyle name="常规 10 2 5 2 2 4" xfId="18221"/>
    <cellStyle name="百分比 2 2 3 2 2" xfId="18222"/>
    <cellStyle name="常规 10 4 3 6" xfId="18223"/>
    <cellStyle name="常规 13 2 2 7 4" xfId="18224"/>
    <cellStyle name="常规 5 2 2 3 2 2 2 4" xfId="18225"/>
    <cellStyle name="常规 10 2 2 3 4 2 2 4" xfId="18226"/>
    <cellStyle name="常规 4 2 5 2 3 4 2" xfId="18227"/>
    <cellStyle name="常规 12 5 4 4" xfId="18228"/>
    <cellStyle name="常规 11 2 4 3 5" xfId="18229"/>
    <cellStyle name="常规 7 2 3 2 3 2 2 2" xfId="18230"/>
    <cellStyle name="常规 7 2 5 5 4" xfId="18231"/>
    <cellStyle name="常规 4 4 7 3 2" xfId="18232"/>
    <cellStyle name="常规 10 3 2 4 4 2" xfId="18233"/>
    <cellStyle name="常规 10 4 2 6 2" xfId="18234"/>
    <cellStyle name="常规 4 2 3 2 4 4 3 2" xfId="18235"/>
    <cellStyle name="常规 10 2 3 2 3 7 2" xfId="18236"/>
    <cellStyle name="常规 3 4 4 2 2 3" xfId="18237"/>
    <cellStyle name="常规 10 2 5 2 2 2 4" xfId="18238"/>
    <cellStyle name="常规 11 3 5 5" xfId="18239"/>
    <cellStyle name="常规 5 2 5 4 2 6" xfId="18240"/>
    <cellStyle name="常规 10 2 5 4 2 2 3" xfId="18241"/>
    <cellStyle name="常规 13 2 6 5" xfId="18242"/>
    <cellStyle name="常规 2 3 2 2 2 5" xfId="18243"/>
    <cellStyle name="常规 9 9 3 2" xfId="18244"/>
    <cellStyle name="常规 10 8 4 2" xfId="18245"/>
    <cellStyle name="常规 2 2 3 4 2 3 3 2" xfId="18246"/>
    <cellStyle name="常规 8 2 2 3 5 2" xfId="18247"/>
    <cellStyle name="常规 9 5 4 4 3 2" xfId="18248"/>
    <cellStyle name="常规 5 2 5 4 2 5" xfId="18249"/>
    <cellStyle name="常规 11 2 5 3 2 2 4 2" xfId="18250"/>
    <cellStyle name="百分比 3 4 3 2" xfId="18251"/>
    <cellStyle name="常规 10 2 3 4 3 4" xfId="18252"/>
    <cellStyle name="常规 10 4 2 5" xfId="18253"/>
    <cellStyle name="常规 6 2 3 4 4 3 2" xfId="18254"/>
    <cellStyle name="常规 9 3 4" xfId="18255"/>
    <cellStyle name="百分比 2 2 4 3 4 2" xfId="18256"/>
    <cellStyle name="常规 13 3 2 2 2 2 4 2" xfId="18257"/>
    <cellStyle name="常规 4 5 6 4" xfId="18258"/>
    <cellStyle name="常规 13 2 7 2 6" xfId="18259"/>
    <cellStyle name="常规 6 2 2 3 3 2 6" xfId="18260"/>
    <cellStyle name="常规 7 4 2 3 2" xfId="18261"/>
    <cellStyle name="常规 11 3 5 7 2" xfId="18262"/>
    <cellStyle name="常规 6 4 5 3 3 2" xfId="18263"/>
    <cellStyle name="常规 3 2 7 4 2" xfId="18264"/>
    <cellStyle name="常规 11 5 2 3 2" xfId="18265"/>
    <cellStyle name="常规 5 4 3 4 3" xfId="18266"/>
    <cellStyle name="常规 5 2 2 2 3 2 3" xfId="18267"/>
    <cellStyle name="常规 6 2 2 3 3 2 2 4 2" xfId="18268"/>
    <cellStyle name="百分比 3 3 2 2 4 2" xfId="18269"/>
    <cellStyle name="百分比 2 3 4 2 3 3" xfId="18270"/>
    <cellStyle name="常规 10 2 5 2 2 2 3" xfId="18271"/>
    <cellStyle name="常规 11 3 5 4" xfId="18272"/>
    <cellStyle name="常规 4 7 4" xfId="18273"/>
    <cellStyle name="常规 7 2 2 2 2 2 2" xfId="18274"/>
    <cellStyle name="常规 11 2 2 2 4 2 4" xfId="18275"/>
    <cellStyle name="常规 27 3 3 2 3 3" xfId="18276"/>
    <cellStyle name="常规 8 2 5 5" xfId="18277"/>
    <cellStyle name="常规 3 2 2 2 2" xfId="18278"/>
    <cellStyle name="常规 8 3 4 3 2" xfId="18279"/>
    <cellStyle name="常规 10 9 2 2" xfId="18280"/>
    <cellStyle name="常规 10 4 3 2 2 4" xfId="18281"/>
    <cellStyle name="常规 5 2 2 3 2 4 2" xfId="18282"/>
    <cellStyle name="常规 5 2 3 2 2 2 2 4 2" xfId="18283"/>
    <cellStyle name="常规 9 2 2 3 5 6" xfId="18284"/>
    <cellStyle name="常规 11 3 5 2 3" xfId="18285"/>
    <cellStyle name="常规 11 3 5 2 2 4" xfId="18286"/>
    <cellStyle name="常规 3 2 6 2 2 3" xfId="18287"/>
    <cellStyle name="常规 10 2 2 2 2 3 2" xfId="18288"/>
    <cellStyle name="常规 11 3 5 2 2 2" xfId="18289"/>
    <cellStyle name="常规 13 2 6 6" xfId="18290"/>
    <cellStyle name="常规 11 2 2 2 2 2 6 2" xfId="18291"/>
    <cellStyle name="百分比 2 3 2 6" xfId="18292"/>
    <cellStyle name="常规 11 2 2 2 6 3" xfId="18293"/>
    <cellStyle name="常规 13 2 2 8 2" xfId="18294"/>
    <cellStyle name="常规 13 2 2 2 4 4 3 2" xfId="18295"/>
    <cellStyle name="百分比 3 4 7 2" xfId="18296"/>
    <cellStyle name="百分比 2 3 4 2 2 4" xfId="18297"/>
    <cellStyle name="常规 11 3 4 5" xfId="18298"/>
    <cellStyle name="常规 3 2 3 3 3 2" xfId="18299"/>
    <cellStyle name="常规 4 2 3 2 3 2 3 2" xfId="18300"/>
    <cellStyle name="常规 11 4 4 5" xfId="18301"/>
    <cellStyle name="常规 2 3 6 4" xfId="18302"/>
    <cellStyle name="常规 6 5 3 2 2 3" xfId="18303"/>
    <cellStyle name="常规 2 4 2 7 2" xfId="18304"/>
    <cellStyle name="常规 9 2 6 2 3" xfId="18305"/>
    <cellStyle name="常规 10 2 2 3 7 3" xfId="18306"/>
    <cellStyle name="百分比 2 3 4 2 2 3" xfId="18307"/>
    <cellStyle name="常规 11 3 4 4" xfId="18308"/>
    <cellStyle name="常规 12 5 2 6 2" xfId="18309"/>
    <cellStyle name="常规 4 2 7 7 2" xfId="18310"/>
    <cellStyle name="常规 3 4 2 6" xfId="18311"/>
    <cellStyle name="常规 9 2 2 2 2 2 2 4" xfId="18312"/>
    <cellStyle name="常规 12 9 6" xfId="18313"/>
    <cellStyle name="常规 4 2 5 9" xfId="18314"/>
    <cellStyle name="常规 9 2 2 3 3 6" xfId="18315"/>
    <cellStyle name="常规 10 2 3 5" xfId="18316"/>
    <cellStyle name="常规 10 3 6 4" xfId="18317"/>
    <cellStyle name="常规 5 7 2 2" xfId="18318"/>
    <cellStyle name="常规 7 2 3 4 6" xfId="18319"/>
    <cellStyle name="百分比 2 3 2 4 2" xfId="18320"/>
    <cellStyle name="常规 12 2 4 3 2 2 2" xfId="18321"/>
    <cellStyle name="常规 10 2 2 3 2 6 2" xfId="18322"/>
    <cellStyle name="常规 45 3 5" xfId="18323"/>
    <cellStyle name="常规 50 3 5" xfId="18324"/>
    <cellStyle name="常规 13 2 3 2 3 2 2 4" xfId="18325"/>
    <cellStyle name="常规 4 2 3 2 4 2 3 3 2" xfId="18326"/>
    <cellStyle name="常规 3 2 3 4 2 2" xfId="18327"/>
    <cellStyle name="常规 5 4 4 2 2 3" xfId="18328"/>
    <cellStyle name="常规 9 2 5 4 3" xfId="18329"/>
    <cellStyle name="常规 4 4 2 6" xfId="18330"/>
    <cellStyle name="常规 9 2 2 2 3 2 2 4" xfId="18331"/>
    <cellStyle name="常规 7 4 2 2 6" xfId="18332"/>
    <cellStyle name="常规 6 2 2 5 2 2 3" xfId="18333"/>
    <cellStyle name="百分比 4 5 4" xfId="18334"/>
    <cellStyle name="常规 11 2 5 3 3 4 2" xfId="18335"/>
    <cellStyle name="常规 11 3 3 5" xfId="18336"/>
    <cellStyle name="常规 6 2 4 4 2 6 2" xfId="18337"/>
    <cellStyle name="常规 10 3 2 6 2" xfId="18338"/>
    <cellStyle name="常规 9 2 4 5 2" xfId="18339"/>
    <cellStyle name="常规 4 3 3 5" xfId="18340"/>
    <cellStyle name="常规 13 4 5 2" xfId="18341"/>
    <cellStyle name="常规 11 3 3 4 3" xfId="18342"/>
    <cellStyle name="常规 12 2 4 4 2 3" xfId="18343"/>
    <cellStyle name="百分比 4 3 2 5" xfId="18344"/>
    <cellStyle name="常规 11 2 4 2 6 2" xfId="18345"/>
    <cellStyle name="常规 13 2 2 3 4 4 3 2" xfId="18346"/>
    <cellStyle name="常规 9 2 2 3 3 2 6 2" xfId="18347"/>
    <cellStyle name="常规 10 3 2 5 2 4" xfId="18348"/>
    <cellStyle name="常规 4 3 6 5" xfId="18349"/>
    <cellStyle name="常规 9 2 2 4 4 2" xfId="18350"/>
    <cellStyle name="常规 10 4 4 2 3" xfId="18351"/>
    <cellStyle name="常规 12 7 2 6 2" xfId="18352"/>
    <cellStyle name="常规 10 3 9" xfId="18353"/>
    <cellStyle name="常规 5 2 3 5 3" xfId="18354"/>
    <cellStyle name="常规 9 9 2 5" xfId="18355"/>
    <cellStyle name="常规 10 2 3 3 6" xfId="18356"/>
    <cellStyle name="常规 8 2 2 3 4 3 3" xfId="18357"/>
    <cellStyle name="常规 4 5 4 2 6 2" xfId="18358"/>
    <cellStyle name="常规 7 2 2 6 4" xfId="18359"/>
    <cellStyle name="常规 3 3 5 7 2" xfId="18360"/>
    <cellStyle name="常规 3 2 4 4 2 2" xfId="18361"/>
    <cellStyle name="常规 11 3 5 2 3 3" xfId="18362"/>
    <cellStyle name="常规 10 3 5 2 2 4 2" xfId="18363"/>
    <cellStyle name="常规 10 3 2 4 2 2 4 2" xfId="18364"/>
    <cellStyle name="常规 11 2 2 4 2" xfId="18365"/>
    <cellStyle name="常规 2 2 7 4 3" xfId="18366"/>
    <cellStyle name="常规 5 2 3 3 3 4 2" xfId="18367"/>
    <cellStyle name="常规 13 2 3 2 5 6 2" xfId="18368"/>
    <cellStyle name="常规 13 4 4 7 2" xfId="18369"/>
    <cellStyle name="常规 10 5 5 2 4" xfId="18370"/>
    <cellStyle name="常规 13 2 3 5 2 3 3" xfId="18371"/>
    <cellStyle name="常规 11 2 4 2 2 2" xfId="18372"/>
    <cellStyle name="常规 10 2 2 2 4 2 3 3 2" xfId="18373"/>
    <cellStyle name="常规 11 2 2 2 4 2 2 4 2" xfId="18374"/>
    <cellStyle name="常规 13 4 5 2 4" xfId="18375"/>
    <cellStyle name="常规 6 3 6 2" xfId="18376"/>
    <cellStyle name="常规 2 2 2 2 2 2 2 3 3 2" xfId="18377"/>
    <cellStyle name="常规 3 7 2 2 3" xfId="18378"/>
    <cellStyle name="常规 11 2 3 6 5" xfId="18379"/>
    <cellStyle name="常规 9 2 6 4 3 2" xfId="18380"/>
    <cellStyle name="常规 8 3 5 5" xfId="18381"/>
    <cellStyle name="常规 5 3 5 2 2 4" xfId="18382"/>
    <cellStyle name="常规 3 5 2 2 6 2" xfId="18383"/>
    <cellStyle name="常规 10 2 3 2 5 3 3 2" xfId="18384"/>
    <cellStyle name="常规 4 2 3 3 3 4" xfId="18385"/>
    <cellStyle name="常规 12 2 3 2 5 6" xfId="18386"/>
    <cellStyle name="常规 11 2 2 3 2 2" xfId="18387"/>
    <cellStyle name="常规 40 5" xfId="18388"/>
    <cellStyle name="常规 6 2 2 3 4 2 6 2" xfId="18389"/>
    <cellStyle name="常规 11 2 3 6 2" xfId="18390"/>
    <cellStyle name="常规 6 6 3 4 3" xfId="18391"/>
    <cellStyle name="常规 10 9 3 3" xfId="18392"/>
    <cellStyle name="常规 8 3 4 4 3" xfId="18393"/>
    <cellStyle name="常规 3 3 2 8" xfId="18394"/>
    <cellStyle name="常规 2 4 5 6 2" xfId="18395"/>
    <cellStyle name="常规 8 2 2 3 4 2 5" xfId="18396"/>
    <cellStyle name="常规 10 2 3 2 8" xfId="18397"/>
    <cellStyle name="常规 11 2 3 2 2 3 4 2" xfId="18398"/>
    <cellStyle name="常规 12 2 3 4 2 3" xfId="18399"/>
    <cellStyle name="常规 11 2 3 2 6 2" xfId="18400"/>
    <cellStyle name="百分比 3 3 2 5" xfId="18401"/>
    <cellStyle name="常规 8 2 2 2 4 2" xfId="18402"/>
    <cellStyle name="常规 10 8 5" xfId="18403"/>
    <cellStyle name="常规 7 2 3 6 3 3 2" xfId="18404"/>
    <cellStyle name="百分比 3 3 4 2" xfId="18405"/>
    <cellStyle name="常规 11 3 2 3 2 2 4" xfId="18406"/>
    <cellStyle name="常规 10 2 4 6 3" xfId="18407"/>
    <cellStyle name="常规 13 10 2" xfId="18408"/>
    <cellStyle name="常规 3 2 4 3 3 3" xfId="18409"/>
    <cellStyle name="常规 13 5 3 3 2" xfId="18410"/>
    <cellStyle name="常规 10 3 2 4 2 6 2" xfId="18411"/>
    <cellStyle name="常规 7 2 2 3 4 2 2" xfId="18412"/>
    <cellStyle name="常规 11 5 4 4 2" xfId="18413"/>
    <cellStyle name="常规 4 4 4 4 3 2" xfId="18414"/>
    <cellStyle name="常规 4 4 3 3 2" xfId="18415"/>
    <cellStyle name="常规 10 2 4 6 2" xfId="18416"/>
    <cellStyle name="常规 5 2 3 2 3 3 4 2" xfId="18417"/>
    <cellStyle name="常规 12 2 4 4 2 5" xfId="18418"/>
    <cellStyle name="常规 5 5 4 3 3" xfId="18419"/>
    <cellStyle name="常规 5 4 4 2 2 2" xfId="18420"/>
    <cellStyle name="常规 11 3 2 2 2 5" xfId="18421"/>
    <cellStyle name="常规 8 2 7 2 6 2" xfId="18422"/>
    <cellStyle name="常规 13 3 3 6 2" xfId="18423"/>
    <cellStyle name="常规 13 2 2 3 3 4 3 2" xfId="18424"/>
    <cellStyle name="常规 10 6 2 2 6 2" xfId="18425"/>
    <cellStyle name="常规 7 3 5 2 2 4 2" xfId="18426"/>
    <cellStyle name="常规 6 2 2 3 3 2 5" xfId="18427"/>
    <cellStyle name="常规 3 2 2 6" xfId="18428"/>
    <cellStyle name="常规 2 11 5" xfId="18429"/>
    <cellStyle name="常规 7 5 4 2 3 3" xfId="18430"/>
    <cellStyle name="常规 7 2 3 2 8" xfId="18431"/>
    <cellStyle name="百分比 2 3 2 2 4" xfId="18432"/>
    <cellStyle name="常规 7 2 2 2 4 5" xfId="18433"/>
    <cellStyle name="常规 5 2 2 3 4 4 2" xfId="18434"/>
    <cellStyle name="常规 13 4 4 7" xfId="18435"/>
    <cellStyle name="常规 9 2 3 4 4" xfId="18436"/>
    <cellStyle name="常规 9 3 4 8" xfId="18437"/>
    <cellStyle name="常规 2 2 4 4 3 4 2" xfId="18438"/>
    <cellStyle name="常规 58 2 5" xfId="18439"/>
    <cellStyle name="常规 2 9 3 4 2" xfId="18440"/>
    <cellStyle name="常规 11 5 5 3 3" xfId="18441"/>
    <cellStyle name="常规 7 2 3 2 4 2 2 3" xfId="18442"/>
    <cellStyle name="常规 3 12 4 2" xfId="18443"/>
    <cellStyle name="常规 27 4 4 3" xfId="18444"/>
    <cellStyle name="常规 7 2 2 3 4 4 3 2" xfId="18445"/>
    <cellStyle name="常规 11 5 3 4 3 2" xfId="18446"/>
    <cellStyle name="常规 2 2 3 5 2 3 3" xfId="18447"/>
    <cellStyle name="常规 10 7 2 5" xfId="18448"/>
    <cellStyle name="常规 27 2 2 3 6 2" xfId="18449"/>
    <cellStyle name="常规 10 2 2 5 2 2 4" xfId="18450"/>
    <cellStyle name="常规 4 2 5 5 6 2" xfId="18451"/>
    <cellStyle name="常规 7 3 6 3 3" xfId="18452"/>
    <cellStyle name="常规 11 2 3 2 5 3 3" xfId="18453"/>
    <cellStyle name="常规 8 2 3 4 2 3 2" xfId="18454"/>
    <cellStyle name="常规 13 2 2 3 4 2 3 3" xfId="18455"/>
    <cellStyle name="常规 35 2" xfId="18456"/>
    <cellStyle name="常规 40 2" xfId="18457"/>
    <cellStyle name="常规 10 3 6 6" xfId="18458"/>
    <cellStyle name="常规 42 3 2 3 3" xfId="18459"/>
    <cellStyle name="常规 3 2 2 3 3 2 5" xfId="18460"/>
    <cellStyle name="常规 11 2 3 6 3 2" xfId="18461"/>
    <cellStyle name="常规 10 3 6 5" xfId="18462"/>
    <cellStyle name="常规 11 3 2 4 3 4 2" xfId="18463"/>
    <cellStyle name="常规 8 2 3 5 4 2" xfId="18464"/>
    <cellStyle name="常规 13 2 2 3 4 2 6 2" xfId="18465"/>
    <cellStyle name="常规 11 3 5 2 2 4 2" xfId="18466"/>
    <cellStyle name="常规 8 3 2 5 2" xfId="18467"/>
    <cellStyle name="常规 10 7 4 2" xfId="18468"/>
    <cellStyle name="常规 13 2 7 3" xfId="18469"/>
    <cellStyle name="常规 9 4 3 4 3" xfId="18470"/>
    <cellStyle name="常规 2 3 2 2 3 3" xfId="18471"/>
    <cellStyle name="常规 10 3 6 3 2" xfId="18472"/>
    <cellStyle name="常规 10 3 2 5 3 2" xfId="18473"/>
    <cellStyle name="常规 11 2 3 5 6" xfId="18474"/>
    <cellStyle name="常规 4 7 3" xfId="18475"/>
    <cellStyle name="常规 2 5 3" xfId="18476"/>
    <cellStyle name="常规 10 7 3 3" xfId="18477"/>
    <cellStyle name="常规 10 3 6 2 3" xfId="18478"/>
    <cellStyle name="常规 10 3 2 5 2 3" xfId="18479"/>
    <cellStyle name="常规 7 3 5 4 3" xfId="18480"/>
    <cellStyle name="常规 4 2 5 4 7 2" xfId="18481"/>
    <cellStyle name="常规 8 3 2 4 2" xfId="18482"/>
    <cellStyle name="常规 10 7 3 2" xfId="18483"/>
    <cellStyle name="常规 10 2 3 4 3 2" xfId="18484"/>
    <cellStyle name="百分比 2 5 2 2 4" xfId="18485"/>
    <cellStyle name="常规 10 7 2 6 2" xfId="18486"/>
    <cellStyle name="常规 8 3 2 6" xfId="18487"/>
    <cellStyle name="常规 4 5 2 3 3" xfId="18488"/>
    <cellStyle name="常规 10 7 5" xfId="18489"/>
    <cellStyle name="常规 5 5 4 2 4" xfId="18490"/>
    <cellStyle name="常规 11 8 6 2" xfId="18491"/>
    <cellStyle name="常规 2 10 2 6 2" xfId="18492"/>
    <cellStyle name="常规 5 3 4 2 3 3" xfId="18493"/>
    <cellStyle name="常规 5 2 3 2 3 2 2 3" xfId="18494"/>
    <cellStyle name="常规 5 2 2 3 3 4 3 2" xfId="18495"/>
    <cellStyle name="常规 2 4 7 3 2" xfId="18496"/>
    <cellStyle name="常规 13 2 4 6 2" xfId="18497"/>
    <cellStyle name="常规 7 2 6" xfId="18498"/>
    <cellStyle name="常规 10 5 5 2" xfId="18499"/>
    <cellStyle name="常规 11 8 6" xfId="18500"/>
    <cellStyle name="常规 7 2 6 2 2 4" xfId="18501"/>
    <cellStyle name="常规 12 2 2 2 4 7 2" xfId="18502"/>
    <cellStyle name="常规 12 2 3 3 2 3 3" xfId="18503"/>
    <cellStyle name="常规 11 4 4 2 2" xfId="18504"/>
    <cellStyle name="常规 5 2 2 3 3 4 3" xfId="18505"/>
    <cellStyle name="常规 2 4 7 3" xfId="18506"/>
    <cellStyle name="常规 5 2 3 2 2" xfId="18507"/>
    <cellStyle name="常规 3 3 6 6" xfId="18508"/>
    <cellStyle name="常规 3 5 3 4 3 2" xfId="18509"/>
    <cellStyle name="常规 9 2 3 2 2 3 3" xfId="18510"/>
    <cellStyle name="常规 11 2 2 3 4 2 3 3 2" xfId="18511"/>
    <cellStyle name="常规 4 2 7 3 4" xfId="18512"/>
    <cellStyle name="常规 6 2 2 3 5 3 3 2" xfId="18513"/>
    <cellStyle name="常规 10 2 8 4" xfId="18514"/>
    <cellStyle name="常规 13 2 2 3 4 3 4 2" xfId="18515"/>
    <cellStyle name="常规 10 2 3 2 2 4 3 2" xfId="18516"/>
    <cellStyle name="常规 7 2 2 4 3 4 2" xfId="18517"/>
    <cellStyle name="常规 11 2 4 6 3" xfId="18518"/>
    <cellStyle name="常规 12 5 7 2" xfId="18519"/>
    <cellStyle name="常规 10 2 2 2 3 2 2 3" xfId="18520"/>
    <cellStyle name="常规 2 2 9 5" xfId="18521"/>
    <cellStyle name="常规 10 5 4 4" xfId="18522"/>
    <cellStyle name="百分比 2 3 3 2 3 3" xfId="18523"/>
    <cellStyle name="常规 10 3 5 4" xfId="18524"/>
    <cellStyle name="常规 10 3 2 3 3 4" xfId="18525"/>
    <cellStyle name="常规 13 2 3 5 2 6 2" xfId="18526"/>
    <cellStyle name="常规 10 6 4 5" xfId="18527"/>
    <cellStyle name="常规 4 2 3 5 4 3 2" xfId="18528"/>
    <cellStyle name="常规 7 2 2 3 4 2" xfId="18529"/>
    <cellStyle name="常规 5 2 8 3 3" xfId="18530"/>
    <cellStyle name="常规 10 3 2 4 2 5" xfId="18531"/>
    <cellStyle name="常规 8 2 3 2 4 4 3 2" xfId="18532"/>
    <cellStyle name="常规 13 5 3 2 2 2" xfId="18533"/>
    <cellStyle name="常规 5 2 8 3 2" xfId="18534"/>
    <cellStyle name="常规 11 2 4 5 2 3" xfId="18535"/>
    <cellStyle name="常规 13 2 2 2 3 4 3 2" xfId="18536"/>
    <cellStyle name="百分比 2 6 3 3" xfId="18537"/>
    <cellStyle name="常规 13 2 2 2 4 2 6" xfId="18538"/>
    <cellStyle name="常规 11 3 4 2 2 4" xfId="18539"/>
    <cellStyle name="常规 5 6 3" xfId="18540"/>
    <cellStyle name="常规 13 5 3 7 2" xfId="18541"/>
    <cellStyle name="常规 10 6 4 2 4" xfId="18542"/>
    <cellStyle name="常规 4 2 6 2 3" xfId="18543"/>
    <cellStyle name="常规 13 11" xfId="18544"/>
    <cellStyle name="常规 7 2 4 4 2 5" xfId="18545"/>
    <cellStyle name="常规 11 6 2 6" xfId="18546"/>
    <cellStyle name="常规 11 2 3 7 3" xfId="18547"/>
    <cellStyle name="常规 13 4 3 4 3" xfId="18548"/>
    <cellStyle name="常规 7 2 2 2 3 2 3" xfId="18549"/>
    <cellStyle name="常规 10 2 4 5 6 2" xfId="18550"/>
    <cellStyle name="常规 13 10" xfId="18551"/>
    <cellStyle name="常规 9 2 3 2 2 3" xfId="18552"/>
    <cellStyle name="常规 6 2 2 2 4 4 3" xfId="18553"/>
    <cellStyle name="百分比 4 3 6" xfId="18554"/>
    <cellStyle name="常规 11 2 4 3 7 2" xfId="18555"/>
    <cellStyle name="常规 5 3 3 2 3 3" xfId="18556"/>
    <cellStyle name="常规 7 2 3 2 3 2 2 4 2" xfId="18557"/>
    <cellStyle name="常规 12 3 2 7 3" xfId="18558"/>
    <cellStyle name="常规 10 2 4 3 5" xfId="18559"/>
    <cellStyle name="常规 8 2 2 3 5 3 2" xfId="18560"/>
    <cellStyle name="常规 7 3 3 4 3" xfId="18561"/>
    <cellStyle name="常规 6 2 4 2 2 6 2" xfId="18562"/>
    <cellStyle name="常规 3 2 9" xfId="18563"/>
    <cellStyle name="常规 3 5 3 2 2 2" xfId="18564"/>
    <cellStyle name="常规 11 2 5 3 2 2" xfId="18565"/>
    <cellStyle name="常规 6 2 4 5 2" xfId="18566"/>
    <cellStyle name="常规 10 4 2" xfId="18567"/>
    <cellStyle name="常规 4 4 2 3 4" xfId="18568"/>
    <cellStyle name="常规 7 3 2 7" xfId="18569"/>
    <cellStyle name="常规 9 8 2 4" xfId="18570"/>
    <cellStyle name="常规 7 3 2 6" xfId="18571"/>
    <cellStyle name="常规 9 5 4 4 3" xfId="18572"/>
    <cellStyle name="常规 13 2 7 4" xfId="18573"/>
    <cellStyle name="常规 2 3 2 2 3 4" xfId="18574"/>
    <cellStyle name="常规 10 2 3 5 2" xfId="18575"/>
    <cellStyle name="常规 11 2 4 4 2 3 3 2" xfId="18576"/>
    <cellStyle name="常规 4 6 2 4 3 2" xfId="18577"/>
    <cellStyle name="常规 9 2 3 3 2 2" xfId="18578"/>
    <cellStyle name="常规 5 2 4 5" xfId="18579"/>
    <cellStyle name="常规 5 3 6 5" xfId="18580"/>
    <cellStyle name="常规 9 2 3 4 4 2" xfId="18581"/>
    <cellStyle name="常规 9 3 4 8 2" xfId="18582"/>
    <cellStyle name="常规 8 2 3 2 2 2 2 4 2" xfId="18583"/>
    <cellStyle name="常规 10 2 2 3 2 2 2 4 2" xfId="18584"/>
    <cellStyle name="常规 11 2 4 6 2" xfId="18585"/>
    <cellStyle name="百分比 2 3 2 2 6" xfId="18586"/>
    <cellStyle name="常规 12 5 2 2 2 4 2" xfId="18587"/>
    <cellStyle name="百分比 3 5 3 2" xfId="18588"/>
    <cellStyle name="常规 11 2 2 5 2 3 2" xfId="18589"/>
    <cellStyle name="常规 2 2 5 6 3" xfId="18590"/>
    <cellStyle name="常规 8 5 2 2 6 2" xfId="18591"/>
    <cellStyle name="常规 10 3 5 2 3" xfId="18592"/>
    <cellStyle name="常规 10 5 5 2 2" xfId="18593"/>
    <cellStyle name="常规 5 3 3 2 2" xfId="18594"/>
    <cellStyle name="常规 27 4 3 2 3 3 2" xfId="18595"/>
    <cellStyle name="常规 11 4 5 3 3 2" xfId="18596"/>
    <cellStyle name="常规 12 7 3" xfId="18597"/>
    <cellStyle name="常规 13 2 2 3 2 3 4" xfId="18598"/>
    <cellStyle name="常规 8 5 4 3 4" xfId="18599"/>
    <cellStyle name="常规 12 9 2 4" xfId="18600"/>
    <cellStyle name="常规 3 4 2 2 4" xfId="18601"/>
    <cellStyle name="常规 2 2 5 5 5" xfId="18602"/>
    <cellStyle name="常规 13 4 3 6" xfId="18603"/>
    <cellStyle name="常规 12 9 2 2" xfId="18604"/>
    <cellStyle name="常规 3 4 2 2 2" xfId="18605"/>
    <cellStyle name="常规 11 4 4 4" xfId="18606"/>
    <cellStyle name="常规 10 5 4 2 6 2" xfId="18607"/>
    <cellStyle name="常规 3 4 2 4" xfId="18608"/>
    <cellStyle name="常规 9 2 2 2 2 2 2 2" xfId="18609"/>
    <cellStyle name="常规 12 9 4" xfId="18610"/>
    <cellStyle name="常规 13 2 2 3 5 3 3 2" xfId="18611"/>
    <cellStyle name="常规 10 6 3 7 2" xfId="18612"/>
    <cellStyle name="常规 3 3 3 7" xfId="18613"/>
    <cellStyle name="常规 2 5 7 2" xfId="18614"/>
    <cellStyle name="常规 7 2 2 2 3 2" xfId="18615"/>
    <cellStyle name="常规 10 3 5 2 2 4" xfId="18616"/>
    <cellStyle name="常规 11 3 2 3 2 3 3 2" xfId="18617"/>
    <cellStyle name="常规 7 5 5 2 3" xfId="18618"/>
    <cellStyle name="常规 10 6 3 2 3 3" xfId="18619"/>
    <cellStyle name="常规 12 3 5 7 2" xfId="18620"/>
    <cellStyle name="常规 10 2 5 3 4" xfId="18621"/>
    <cellStyle name="常规 7 3 4 4 3" xfId="18622"/>
    <cellStyle name="常规 2 3 8 3" xfId="18623"/>
    <cellStyle name="常规 12 2 5 4 4 3 2" xfId="18624"/>
    <cellStyle name="百分比 3 3 4 3" xfId="18625"/>
    <cellStyle name="常规 11 4 3 3 2" xfId="18626"/>
    <cellStyle name="常规 6 2 5 5 3 3 2" xfId="18627"/>
    <cellStyle name="常规 10 3 5 2 2" xfId="18628"/>
    <cellStyle name="常规 4 2 2 6" xfId="18629"/>
    <cellStyle name="常规 12 2 2 6 2 3" xfId="18630"/>
    <cellStyle name="常规 4 2 2 9" xfId="18631"/>
    <cellStyle name="常规 10 3 2 3 2 3 3 2" xfId="18632"/>
    <cellStyle name="常规 11 2 5 2 2 2 3" xfId="18633"/>
    <cellStyle name="常规 10 3 5 2" xfId="18634"/>
    <cellStyle name="常规 6 2 2 3 4 2 5" xfId="18635"/>
    <cellStyle name="常规 11 2 5 3 2 4" xfId="18636"/>
    <cellStyle name="常规 6 6 4 2 2" xfId="18637"/>
    <cellStyle name="常规 9 2 8 3" xfId="18638"/>
    <cellStyle name="常规 12 3 2 3 2 3" xfId="18639"/>
    <cellStyle name="常规 10 2 3 5 2 2 2" xfId="18640"/>
    <cellStyle name="常规 13 3 5" xfId="18641"/>
    <cellStyle name="常规 2" xfId="18642"/>
    <cellStyle name="常规 6 3 3 2 2 2 4" xfId="18643"/>
    <cellStyle name="常规 9 3 4 7" xfId="18644"/>
    <cellStyle name="常规 9 2 3 4 3" xfId="18645"/>
    <cellStyle name="常规 10 2 5 5 6 2" xfId="18646"/>
    <cellStyle name="常规 11 2 11" xfId="18647"/>
    <cellStyle name="常规 10 2 4 3 7 2" xfId="18648"/>
    <cellStyle name="常规 13 4 2 2 6 2" xfId="18649"/>
    <cellStyle name="常规 13 3 3 6" xfId="18650"/>
    <cellStyle name="常规 2 2 4 5 5" xfId="18651"/>
    <cellStyle name="常规 11 2 5 7 2" xfId="18652"/>
    <cellStyle name="常规 10 3 4 2 2" xfId="18653"/>
    <cellStyle name="常规 5 2 3 3 2 3 3" xfId="18654"/>
    <cellStyle name="常规 8 2 2 2 7 2" xfId="18655"/>
    <cellStyle name="常规 3 3 2 4 3 4" xfId="18656"/>
    <cellStyle name="常规 4 2 2 2 2 5" xfId="18657"/>
    <cellStyle name="常规 7 2 7 7" xfId="18658"/>
    <cellStyle name="常规 11 2 2 3 4 3 4 2" xfId="18659"/>
    <cellStyle name="常规 2 2 3" xfId="18660"/>
    <cellStyle name="常规 7 2 3 6 6" xfId="18661"/>
    <cellStyle name="常规 7 2 4 5 3 3" xfId="18662"/>
    <cellStyle name="常规 4 2 4 5 2 3" xfId="18663"/>
    <cellStyle name="常规 9 2 2 3 2 2 2 3" xfId="18664"/>
    <cellStyle name="常规 4 7 2 2" xfId="18665"/>
    <cellStyle name="常规 10 6 2 2 3 3 2" xfId="18666"/>
    <cellStyle name="常规 3 2 8 3" xfId="18667"/>
    <cellStyle name="常规 2 2 4 5 2 3" xfId="18668"/>
    <cellStyle name="常规 6 2 3 2 3 2 6" xfId="18669"/>
    <cellStyle name="常规 8 2 2 3 4 7" xfId="18670"/>
    <cellStyle name="常规 11 4 2 2 3 2" xfId="18671"/>
    <cellStyle name="常规 9 2 2 3 4 7" xfId="18672"/>
    <cellStyle name="常规 12 2 5 6 2" xfId="18673"/>
    <cellStyle name="常规 12 5 2" xfId="18674"/>
    <cellStyle name="常规 5 3 3 2 3 3 2" xfId="18675"/>
    <cellStyle name="百分比 2 4 7" xfId="18676"/>
    <cellStyle name="常规 54" xfId="18677"/>
    <cellStyle name="常规 49" xfId="18678"/>
    <cellStyle name="常规 13 2 4 8" xfId="18679"/>
    <cellStyle name="常规 5 2 2 3 2 4 3" xfId="18680"/>
    <cellStyle name="常规 6 5 3 2 3 2" xfId="18681"/>
    <cellStyle name="常规 2 3 7 3" xfId="18682"/>
    <cellStyle name="常规 6 2 2 3 5 3 3" xfId="18683"/>
    <cellStyle name="百分比 2 3 4 3 2" xfId="18684"/>
    <cellStyle name="常规 7 2 5 3 6" xfId="18685"/>
    <cellStyle name="常规 10 3 2 4 2 4" xfId="18686"/>
    <cellStyle name="常规 7 3 2 5" xfId="18687"/>
    <cellStyle name="常规 5 3 2 4 4" xfId="18688"/>
    <cellStyle name="常规 12 2 2 2 3 6" xfId="18689"/>
    <cellStyle name="常规 6 3 7" xfId="18690"/>
    <cellStyle name="常规 13 2 3 2 2 2 2 4 2" xfId="18691"/>
    <cellStyle name="常规 9 4 4 2 2 4 2" xfId="18692"/>
    <cellStyle name="常规 2 2 2 2 6 2 3 3 2" xfId="18693"/>
    <cellStyle name="常规 13 5 2 4 3 2" xfId="18694"/>
    <cellStyle name="常规 9 3 2 3 4 3" xfId="18695"/>
    <cellStyle name="百分比 2 3 3 2 2 4" xfId="18696"/>
    <cellStyle name="常规 10 3 4 5" xfId="18697"/>
    <cellStyle name="常规 13 4 4 2 6 2" xfId="18698"/>
    <cellStyle name="常规 6 2 3 2 4 2" xfId="18699"/>
    <cellStyle name="常规 4 2 2 6 3 2" xfId="18700"/>
    <cellStyle name="常规 9 2 2 2 4 2 2 3" xfId="18701"/>
    <cellStyle name="常规 9 3 5 4 2" xfId="18702"/>
    <cellStyle name="常规 11 4 4 3 3" xfId="18703"/>
    <cellStyle name="常规 10 5 5 4" xfId="18704"/>
    <cellStyle name="常规 10 3 4 2 3 2" xfId="18705"/>
    <cellStyle name="常规 4 6 3 2 5" xfId="18706"/>
    <cellStyle name="常规 7 2 4 4 7 2" xfId="18707"/>
    <cellStyle name="常规 10 5 5 3" xfId="18708"/>
    <cellStyle name="常规 5 2 7 4 2" xfId="18709"/>
    <cellStyle name="常规 7 3 4 2 2 3" xfId="18710"/>
    <cellStyle name="常规 13 2 3 5 2 3 3 2" xfId="18711"/>
    <cellStyle name="常规 10 5 5 2 4 2" xfId="18712"/>
    <cellStyle name="常规 12 4 2 4" xfId="18713"/>
    <cellStyle name="常规 10 5 4 7 2" xfId="18714"/>
    <cellStyle name="常规 13 5 2 2 6 2" xfId="18715"/>
    <cellStyle name="常规 11 4 4 2 4" xfId="18716"/>
    <cellStyle name="常规 4 2 3 2 2" xfId="18717"/>
    <cellStyle name="常规 13 5 2 2 6" xfId="18718"/>
    <cellStyle name="常规 7 5 6 4 2" xfId="18719"/>
    <cellStyle name="常规 12 5 8" xfId="18720"/>
    <cellStyle name="百分比 3 3 2 2 3" xfId="18721"/>
    <cellStyle name="常规 13 2 5 2 5" xfId="18722"/>
    <cellStyle name="常规 11 4 4 2 3" xfId="18723"/>
    <cellStyle name="常规 11 2 5 5 6" xfId="18724"/>
    <cellStyle name="常规 35 2 2" xfId="18725"/>
    <cellStyle name="常规 40 2 2" xfId="18726"/>
    <cellStyle name="常规 10 3 6 6 2" xfId="18727"/>
    <cellStyle name="常规 3 12 4" xfId="18728"/>
    <cellStyle name="常规 12 5 7" xfId="18729"/>
    <cellStyle name="常规 13 5 2 2 5" xfId="18730"/>
    <cellStyle name="常规 5 3 6 2 3" xfId="18731"/>
    <cellStyle name="常规 5 2 3 2 5 2 2" xfId="18732"/>
    <cellStyle name="百分比 4 4 4" xfId="18733"/>
    <cellStyle name="常规 12 2 3 5 2 3 2" xfId="18734"/>
    <cellStyle name="常规 7 2 2 3 2 2 2" xfId="18735"/>
    <cellStyle name="常规 7 3 4 3 4" xfId="18736"/>
    <cellStyle name="常规 9 3 2 3 4 2" xfId="18737"/>
    <cellStyle name="常规 4 2 3 2 4" xfId="18738"/>
    <cellStyle name="常规 9 3 5 3 4" xfId="18739"/>
    <cellStyle name="常规 12 2 2 2 4 2 3 3 2" xfId="18740"/>
    <cellStyle name="常规 13 8 2 4" xfId="18741"/>
    <cellStyle name="常规 7 2 2 6 2 2" xfId="18742"/>
    <cellStyle name="常规 11 5 3 2 2" xfId="18743"/>
    <cellStyle name="常规 11 2 3 2 3 7 2" xfId="18744"/>
    <cellStyle name="常规 3 2 8 3 2" xfId="18745"/>
    <cellStyle name="常规 6 2 2 4" xfId="18746"/>
    <cellStyle name="常规 6 3 3 4 2 2 2" xfId="18747"/>
    <cellStyle name="常规 10 2 3 5 7 2" xfId="18748"/>
    <cellStyle name="常规 8 2 3 2 3 4 3 2" xfId="18749"/>
    <cellStyle name="常规 13 5 2 2 2 2" xfId="18750"/>
    <cellStyle name="常规 10 5 4 2 6" xfId="18751"/>
    <cellStyle name="常规 10 3 4 4 3 2" xfId="18752"/>
    <cellStyle name="常规 11 2 4 2 2 3" xfId="18753"/>
    <cellStyle name="常规 12 11" xfId="18754"/>
    <cellStyle name="常规 3 5 4 3" xfId="18755"/>
    <cellStyle name="常规 10 5 4 2 3 3 2" xfId="18756"/>
    <cellStyle name="常规 10 3 4 2 6 2" xfId="18757"/>
    <cellStyle name="常规 10 5 4 2 3 3" xfId="18758"/>
    <cellStyle name="常规 4 2 8 3 3 2" xfId="18759"/>
    <cellStyle name="常规 11 3 3 2 2" xfId="18760"/>
    <cellStyle name="百分比 2 3 7 2" xfId="18761"/>
    <cellStyle name="常规 7 3 5 3 3" xfId="18762"/>
    <cellStyle name="常规 3 2 2 3 3 2" xfId="18763"/>
    <cellStyle name="常规 5 2 5 6 2" xfId="18764"/>
    <cellStyle name="常规 12 4 8" xfId="18765"/>
    <cellStyle name="常规 9 3 3 2 6 2" xfId="18766"/>
    <cellStyle name="常规 2 3 3 7" xfId="18767"/>
    <cellStyle name="常规 4 5 4 4 3 2" xfId="18768"/>
    <cellStyle name="常规 8 3 3 5" xfId="18769"/>
    <cellStyle name="常规 10 8 4" xfId="18770"/>
    <cellStyle name="常规 9 3 2 2 2 2 3" xfId="18771"/>
    <cellStyle name="常规 8 3 5 6" xfId="18772"/>
    <cellStyle name="常规 2 3 5 2 2 4" xfId="18773"/>
    <cellStyle name="常规 10 5 3 4 2" xfId="18774"/>
    <cellStyle name="常规 2 6 2 3 4" xfId="18775"/>
    <cellStyle name="常规 7 2 3 2 3" xfId="18776"/>
    <cellStyle name="常规 10 5 2 4" xfId="18777"/>
    <cellStyle name="常规 7 2 4 4 4 3" xfId="18778"/>
    <cellStyle name="常规 7 3 2 2 5" xfId="18779"/>
    <cellStyle name="常规 6 2 6 2 2 3" xfId="18780"/>
    <cellStyle name="常规 12 3 5" xfId="18781"/>
    <cellStyle name="常规 5 2 2 3 4 2 2 2" xfId="18782"/>
    <cellStyle name="常规 10 6 3 5" xfId="18783"/>
    <cellStyle name="常规 4 2 7 2 2 4" xfId="18784"/>
    <cellStyle name="常规 6 6 2 2 3 2" xfId="18785"/>
    <cellStyle name="常规 10 3 2 3 2 3 3" xfId="18786"/>
    <cellStyle name="常规 9 2 3 5 2" xfId="18787"/>
    <cellStyle name="常规 6 3 3 2 2 3 3" xfId="18788"/>
    <cellStyle name="常规 9 3 5 6" xfId="18789"/>
    <cellStyle name="常规 6 2 3 5 2" xfId="18790"/>
    <cellStyle name="常规 6 3 3 4 2 3 3 2" xfId="18791"/>
    <cellStyle name="常规 10 2 3 4 7 2" xfId="18792"/>
    <cellStyle name="百分比 3 2 2 2 4 2" xfId="18793"/>
    <cellStyle name="常规 8 2 2 2 3 4 3 2" xfId="18794"/>
    <cellStyle name="常规 12 5 2 2 2 3" xfId="18795"/>
    <cellStyle name="常规 10 5 3 2 2 4" xfId="18796"/>
    <cellStyle name="常规 5 7 2 2 3" xfId="18797"/>
    <cellStyle name="常规 13 2 5 5 6 2" xfId="18798"/>
    <cellStyle name="常规 10 5 3 2 2 3" xfId="18799"/>
    <cellStyle name="常规 11 2 3 2 5 2 2" xfId="18800"/>
    <cellStyle name="常规 8 2 2 5 6" xfId="18801"/>
    <cellStyle name="常规 9 3 4 5" xfId="18802"/>
    <cellStyle name="常规 4 2 2 4" xfId="18803"/>
    <cellStyle name="常规 6 2 2 3 3 3 4" xfId="18804"/>
    <cellStyle name="常规 10 3 2 3 2 2 2" xfId="18805"/>
    <cellStyle name="百分比 2 3 2 3 3" xfId="18806"/>
    <cellStyle name="常规 10 3 2 2 2 5" xfId="18807"/>
    <cellStyle name="常规 10 2 2 2 3 7 2" xfId="18808"/>
    <cellStyle name="常规 10 2 4 4 2 2 4 2" xfId="18809"/>
    <cellStyle name="常规 2 2 8 3" xfId="18810"/>
    <cellStyle name="常规 6 2 2 2 2 4 3" xfId="18811"/>
    <cellStyle name="百分比 2 3 6" xfId="18812"/>
    <cellStyle name="常规 3 2 3 2 2" xfId="18813"/>
    <cellStyle name="常规 10 4 4 2 4" xfId="18814"/>
    <cellStyle name="常规 7 2 4 4 6" xfId="18815"/>
    <cellStyle name="常规 12 4 3" xfId="18816"/>
    <cellStyle name="常规 6 2 2 3 4 4 3 2" xfId="18817"/>
    <cellStyle name="百分比 3 2 2" xfId="18818"/>
    <cellStyle name="常规 10 5 2 6 2" xfId="18819"/>
    <cellStyle name="常规 2 2 7 7 2" xfId="18820"/>
    <cellStyle name="常规 4 2 6 2 3 2" xfId="18821"/>
    <cellStyle name="常规 12 3 2 4 2 3 3 2" xfId="18822"/>
    <cellStyle name="常规 4 9 2 4" xfId="18823"/>
    <cellStyle name="常规 13 11 2" xfId="18824"/>
    <cellStyle name="常规 3 4" xfId="18825"/>
    <cellStyle name="常规 11 2 3 2 4 2 2 4 2" xfId="18826"/>
    <cellStyle name="常规 3 2 2 2 2 2 2" xfId="18827"/>
    <cellStyle name="常规 4 2 2 2 8" xfId="18828"/>
    <cellStyle name="常规 12 3 7" xfId="18829"/>
    <cellStyle name="常规 7 4 3 4 3" xfId="18830"/>
    <cellStyle name="常规 12 4 4 4 3" xfId="18831"/>
    <cellStyle name="常规 7 4 3 4 2" xfId="18832"/>
    <cellStyle name="常规 12 3 6" xfId="18833"/>
    <cellStyle name="常规 12 2 2 3 5 2 2" xfId="18834"/>
    <cellStyle name="常规 13 8 7 2" xfId="18835"/>
    <cellStyle name="常规 10 3 8 3" xfId="18836"/>
    <cellStyle name="常规 7 3 4" xfId="18837"/>
    <cellStyle name="常规 6 2 3 4 2 3 2" xfId="18838"/>
    <cellStyle name="常规 11 2 5 2 2 3" xfId="18839"/>
    <cellStyle name="常规 9 2 2 3 3 4" xfId="18840"/>
    <cellStyle name="常规 4 2 5 7" xfId="18841"/>
    <cellStyle name="常规 8 2 2 3 4 2 2" xfId="18842"/>
    <cellStyle name="常规 11 3 2 4 2 6 2" xfId="18843"/>
    <cellStyle name="常规 9 9 2 3" xfId="18844"/>
    <cellStyle name="常规 4 2 2 4 3 4 2" xfId="18845"/>
    <cellStyle name="常规 12 2 2 3 5 6 2" xfId="18846"/>
    <cellStyle name="常规 10 4 7 3" xfId="18847"/>
    <cellStyle name="常规 4 2 4 4 2 2 4 2" xfId="18848"/>
    <cellStyle name="常规 4 4 3 4 3 2" xfId="18849"/>
    <cellStyle name="常规 12 5 6" xfId="18850"/>
    <cellStyle name="常规 10 5 4 5" xfId="18851"/>
    <cellStyle name="常规 12 2 5 5 3" xfId="18852"/>
    <cellStyle name="常规 10 4 7 2" xfId="18853"/>
    <cellStyle name="常规 4 4 3 2 2 3" xfId="18854"/>
    <cellStyle name="常规 10 4 7" xfId="18855"/>
    <cellStyle name="常规 10 3 3 5" xfId="18856"/>
    <cellStyle name="常规 10 2 3 2 4 4 3 2" xfId="18857"/>
    <cellStyle name="常规 2 3 8 2" xfId="18858"/>
    <cellStyle name="常规 12 2 2 2 6 4 2" xfId="18859"/>
    <cellStyle name="常规 10 2 5 3 7 2" xfId="18860"/>
    <cellStyle name="百分比 3 4 2 2 4 2" xfId="18861"/>
    <cellStyle name="常规 13 4 6 2" xfId="18862"/>
    <cellStyle name="常规 4 2 2 3 2 5" xfId="18863"/>
    <cellStyle name="常规 5 3 2 5 5" xfId="18864"/>
    <cellStyle name="常规 12 2 2 2 4 7" xfId="18865"/>
    <cellStyle name="常规 11 4 3 3 3" xfId="18866"/>
    <cellStyle name="常规 3 2 2 9" xfId="18867"/>
    <cellStyle name="常规 10 3 2 4 2 3 3 2" xfId="18868"/>
    <cellStyle name="常规 5 2 3 5 2" xfId="18869"/>
    <cellStyle name="常规 10 3 8" xfId="18870"/>
    <cellStyle name="常规 10 4 5 4" xfId="18871"/>
    <cellStyle name="常规 4 5 3 2 3" xfId="18872"/>
    <cellStyle name="常规 11 6 5" xfId="18873"/>
    <cellStyle name="常规 12 4 3 7 2" xfId="18874"/>
    <cellStyle name="百分比 2 3 2" xfId="18875"/>
    <cellStyle name="常规 6 2 2 3 4 3 4 2" xfId="18876"/>
    <cellStyle name="常规 10 4 5 3" xfId="18877"/>
    <cellStyle name="常规 7 2 4 3 7 2" xfId="18878"/>
    <cellStyle name="常规 4 6 2 2 5" xfId="18879"/>
    <cellStyle name="常规 6 4 7" xfId="18880"/>
    <cellStyle name="常规 8 2 4 2 2 4" xfId="18881"/>
    <cellStyle name="常规 7 2 2 2 6 3" xfId="18882"/>
    <cellStyle name="常规 2 3 2 4 2 5" xfId="18883"/>
    <cellStyle name="常规 2 5 2 2 3 3 2" xfId="18884"/>
    <cellStyle name="常规 5 2 3 9" xfId="18885"/>
    <cellStyle name="常规 3 2 4 2 2 2" xfId="18886"/>
    <cellStyle name="常规 13 2 3 4 2 3 3 2" xfId="18887"/>
    <cellStyle name="常规 2 2 2 2 2 8 3" xfId="18888"/>
    <cellStyle name="常规 10 4 5 2 4 2" xfId="18889"/>
    <cellStyle name="常规 2 2 2 2 7 7 2" xfId="18890"/>
    <cellStyle name="常规 2 2 2 3 4 2 3 2" xfId="18891"/>
    <cellStyle name="常规 13 5 2 2 2" xfId="18892"/>
    <cellStyle name="百分比 2 3 3 2 5" xfId="18893"/>
    <cellStyle name="常规 13 4 4 6" xfId="18894"/>
    <cellStyle name="常规 7 2 2 2 4 4" xfId="18895"/>
    <cellStyle name="常规 10 5 2 4 2" xfId="18896"/>
    <cellStyle name="常规 7 2 4 4 4 3 2" xfId="18897"/>
    <cellStyle name="常规 7 2 3 2 2 2 2 4" xfId="18898"/>
    <cellStyle name="常规 10 2 5 4 2 2 2" xfId="18899"/>
    <cellStyle name="常规 11 2 8 3 3 2" xfId="18900"/>
    <cellStyle name="常规 12 2 6 7" xfId="18901"/>
    <cellStyle name="常规 9 14 3 2" xfId="18902"/>
    <cellStyle name="常规 10 3 2 4 2" xfId="18903"/>
    <cellStyle name="常规 11 6 3 3" xfId="18904"/>
    <cellStyle name="常规 9 2 2 3 2 2 2 2" xfId="18905"/>
    <cellStyle name="常规 3 3 2 2 4 2" xfId="18906"/>
    <cellStyle name="常规 5 2 3" xfId="18907"/>
    <cellStyle name="常规 3 3 8 3" xfId="18908"/>
    <cellStyle name="常规 41 7" xfId="18909"/>
    <cellStyle name="常规 4 2 4 4 2 2 3" xfId="18910"/>
    <cellStyle name="常规 6 2 8 2 2" xfId="18911"/>
    <cellStyle name="常规 2 2 5 3 2 3 3" xfId="18912"/>
    <cellStyle name="常规 11 2 5 4 3" xfId="18913"/>
    <cellStyle name="常规 11 5 7 2" xfId="18914"/>
    <cellStyle name="常规 11 3 6 3" xfId="18915"/>
    <cellStyle name="常规 12 3 2 2 2 2" xfId="18916"/>
    <cellStyle name="常规 13 8 4" xfId="18917"/>
    <cellStyle name="常规 5 3 2 4 6" xfId="18918"/>
    <cellStyle name="常规 51 2 2 3 2" xfId="18919"/>
    <cellStyle name="常规 46 2 2 3 2" xfId="18920"/>
    <cellStyle name="常规 12 2 2 3 4 7 2" xfId="18921"/>
    <cellStyle name="常规 12 2 2 2 3 7" xfId="18922"/>
    <cellStyle name="常规 5 3 2 4 5" xfId="18923"/>
    <cellStyle name="常规 10 4 3 2 2 3" xfId="18924"/>
    <cellStyle name="常规 6 5 3 2 3 3" xfId="18925"/>
    <cellStyle name="常规 2 3 7 4" xfId="18926"/>
    <cellStyle name="常规 7 3 4 4 2" xfId="18927"/>
    <cellStyle name="常规 10 4 2 4 3 2" xfId="18928"/>
    <cellStyle name="常规 3 2 2 3 6 4 2" xfId="18929"/>
    <cellStyle name="常规 2 2 9 4 2" xfId="18930"/>
    <cellStyle name="常规 9 2 4 2 2 3 3 2" xfId="18931"/>
    <cellStyle name="常规 41 2 2 2 3 2" xfId="18932"/>
    <cellStyle name="常规 11 2 3 2 3 3 4" xfId="18933"/>
    <cellStyle name="常规 10 2 8 2 3" xfId="18934"/>
    <cellStyle name="常规 8 2 3 2 6 2" xfId="18935"/>
    <cellStyle name="常规 9 2 4 3 2 2 4" xfId="18936"/>
    <cellStyle name="常规 12 2 2 3 2 4 3" xfId="18937"/>
    <cellStyle name="常规 3 3 6 5" xfId="18938"/>
    <cellStyle name="常规 6 5 4 2 2 4" xfId="18939"/>
    <cellStyle name="常规 12 3 2 3 4 3 2" xfId="18940"/>
    <cellStyle name="常规 10 2 4 4 7" xfId="18941"/>
    <cellStyle name="常规 11 2 2 3 6 3" xfId="18942"/>
    <cellStyle name="常规 44 6" xfId="18943"/>
    <cellStyle name="常规 12 2 4 4 3 4 2" xfId="18944"/>
    <cellStyle name="常规 13 8 3" xfId="18945"/>
    <cellStyle name="常规 7 3 4 3 3" xfId="18946"/>
    <cellStyle name="常规 8 3 3 6" xfId="18947"/>
    <cellStyle name="常规 4 5 2 4 3" xfId="18948"/>
    <cellStyle name="常规 9 3 2 2 2 2 4" xfId="18949"/>
    <cellStyle name="常规 11 3 3 6 2" xfId="18950"/>
    <cellStyle name="常规 4 2 3 5 3 4" xfId="18951"/>
    <cellStyle name="百分比 4 2 2 3 3 2" xfId="18952"/>
    <cellStyle name="常规 10 3 7 3" xfId="18953"/>
    <cellStyle name="常规 10 3 2 6 3" xfId="18954"/>
    <cellStyle name="常规 50 5 3" xfId="18955"/>
    <cellStyle name="常规 45 5 3" xfId="18956"/>
    <cellStyle name="常规 2 2 2 4 7" xfId="18957"/>
    <cellStyle name="常规 7 3 6 6 2" xfId="18958"/>
    <cellStyle name="常规 9 2 5 4 4 3 2" xfId="18959"/>
    <cellStyle name="常规 11 4 6 4" xfId="18960"/>
    <cellStyle name="常规 9 3 2 2 2 2 2" xfId="18961"/>
    <cellStyle name="常规 11 4 2 4 3" xfId="18962"/>
    <cellStyle name="常规 11 4 2 3 2" xfId="18963"/>
    <cellStyle name="常规 10 2 4 4 7 2" xfId="18964"/>
    <cellStyle name="常规 10 3 2 3 2 5" xfId="18965"/>
    <cellStyle name="常规 2 6 3 2 2 3" xfId="18966"/>
    <cellStyle name="常规 7 2 2 2 2 4 2" xfId="18967"/>
    <cellStyle name="常规 7 2 5 3 4 3 2" xfId="18968"/>
    <cellStyle name="常规 6 2 5 5 2 4 2" xfId="18969"/>
    <cellStyle name="常规 11 4 2 4 2" xfId="18970"/>
    <cellStyle name="常规 3 4 4 7 2" xfId="18971"/>
    <cellStyle name="常规 10 3 2 5 3" xfId="18972"/>
    <cellStyle name="常规 10 3 6 3" xfId="18973"/>
    <cellStyle name="百分比 2 3 3 4 3" xfId="18974"/>
    <cellStyle name="常规 12 4 4" xfId="18975"/>
    <cellStyle name="常规 10 5 3 3" xfId="18976"/>
    <cellStyle name="常规 27 2 4 4 3" xfId="18977"/>
    <cellStyle name="常规 11 2 5 2 2 3 3" xfId="18978"/>
    <cellStyle name="常规 10 3 6 2" xfId="18979"/>
    <cellStyle name="常规 4 2 5 4 7" xfId="18980"/>
    <cellStyle name="常规 8 3 2 4" xfId="18981"/>
    <cellStyle name="常规 10 7 3" xfId="18982"/>
    <cellStyle name="常规 12 2 5 5 3 2" xfId="18983"/>
    <cellStyle name="常规 11 2 5 4 3 4 2" xfId="18984"/>
    <cellStyle name="常规 10 3 2 5 2" xfId="18985"/>
    <cellStyle name="常规 7 2 5 5 6 2" xfId="18986"/>
    <cellStyle name="常规 11 6 4 3" xfId="18987"/>
    <cellStyle name="常规 12 4 2 4 3" xfId="18988"/>
    <cellStyle name="常规 12 2 6 7 2" xfId="18989"/>
    <cellStyle name="常规 10 3 2 4 7" xfId="18990"/>
    <cellStyle name="常规 8 2 2 3 3 2 4" xfId="18991"/>
    <cellStyle name="常规 6 2 3 2 4 4 3 2" xfId="18992"/>
    <cellStyle name="常规 10 3 4 7 2" xfId="18993"/>
    <cellStyle name="百分比 4 5 2 4 2" xfId="18994"/>
    <cellStyle name="常规 6 2 2 9" xfId="18995"/>
    <cellStyle name="常规 10 2 2 2 3 4 3 2" xfId="18996"/>
    <cellStyle name="常规 11 2 2 2 7 3" xfId="18997"/>
    <cellStyle name="百分比 2 3 3 6" xfId="18998"/>
    <cellStyle name="常规 7 5 4 3 4" xfId="18999"/>
    <cellStyle name="常规 2 2 2 5 2 6 2" xfId="19000"/>
    <cellStyle name="百分比 2 2 5 6" xfId="19001"/>
    <cellStyle name="百分比 4 2 4" xfId="19002"/>
    <cellStyle name="常规 11 4 4 4 2" xfId="19003"/>
    <cellStyle name="常规 10 3 2 4 3 4" xfId="19004"/>
    <cellStyle name="常规 13 5 5" xfId="19005"/>
    <cellStyle name="常规 5 2 2 3 2 4 3 2" xfId="19006"/>
    <cellStyle name="常规 10 3 5 3 4" xfId="19007"/>
    <cellStyle name="常规 4 2 4 6 2" xfId="19008"/>
    <cellStyle name="常规 11 2 2 4 2 3 3" xfId="19009"/>
    <cellStyle name="常规 7 10 2" xfId="19010"/>
    <cellStyle name="常规 13 3 2 5 2 2" xfId="19011"/>
    <cellStyle name="常规 11 2 2 2 4 2 2 4" xfId="19012"/>
    <cellStyle name="常规 10 5 3 4" xfId="19013"/>
    <cellStyle name="常规 12 2 2 7 3" xfId="19014"/>
    <cellStyle name="常规 6 3 3 3 2 2 4 2" xfId="19015"/>
    <cellStyle name="常规 5 2 2 6 2" xfId="19016"/>
    <cellStyle name="常规 7 4 5 2 4" xfId="19017"/>
    <cellStyle name="常规 9 3 3 4 3 2" xfId="19018"/>
    <cellStyle name="常规 4 4 2 2 6 2" xfId="19019"/>
    <cellStyle name="常规 7 3 3 7" xfId="19020"/>
    <cellStyle name="常规 6 5 5 3 3 2" xfId="19021"/>
    <cellStyle name="常规 9 14 3" xfId="19022"/>
    <cellStyle name="常规 12 5 4 2 2 4" xfId="19023"/>
    <cellStyle name="常规 6 2 4 4 2 4" xfId="19024"/>
    <cellStyle name="常规 10 3 2 4" xfId="19025"/>
    <cellStyle name="常规 8 3 2 2 2 3 3 2" xfId="19026"/>
    <cellStyle name="常规 2 2 5 2 2 2 2" xfId="19027"/>
    <cellStyle name="常规 10 5 7 3" xfId="19028"/>
    <cellStyle name="常规 4 5 4 4 2" xfId="19029"/>
    <cellStyle name="常规 12 8 4" xfId="19030"/>
    <cellStyle name="常规 3 2 2 3 6 2" xfId="19031"/>
    <cellStyle name="百分比 2 3 4 7" xfId="19032"/>
    <cellStyle name="常规 6 2 2 6 6 2" xfId="19033"/>
    <cellStyle name="常规 10 3 2 3 7" xfId="19034"/>
    <cellStyle name="常规 12 3 2 4 2 2 2" xfId="19035"/>
    <cellStyle name="常规 10 5 8" xfId="19036"/>
    <cellStyle name="常规 10 2 5 2 2 2 4 2" xfId="19037"/>
    <cellStyle name="常规 11 4 2 2 3" xfId="19038"/>
    <cellStyle name="常规 12 8 3" xfId="19039"/>
    <cellStyle name="常规 7 2 2 2 2 2 6 2" xfId="19040"/>
    <cellStyle name="常规 11 3 2 7 2" xfId="19041"/>
    <cellStyle name="常规 28 2" xfId="19042"/>
    <cellStyle name="常规 33 2" xfId="19043"/>
    <cellStyle name="常规 10 3 4 6" xfId="19044"/>
    <cellStyle name="常规 27 4 2 2 3 3 2" xfId="19045"/>
    <cellStyle name="常规 10 2 2 4 7 2" xfId="19046"/>
    <cellStyle name="常规 2 2 3 9 3 2" xfId="19047"/>
    <cellStyle name="常规 13 2 3 8 2" xfId="19048"/>
    <cellStyle name="常规 2 2 2 2 3 3 7 2" xfId="19049"/>
    <cellStyle name="百分比 2 2 3 2 3 3" xfId="19050"/>
    <cellStyle name="常规 2 4 2 3 4 2" xfId="19051"/>
    <cellStyle name="常规 10 2 2 2 3 2 2 2" xfId="19052"/>
    <cellStyle name="常规 10 3 4 2 6" xfId="19053"/>
    <cellStyle name="常规 8 2 3 3 3 4 2" xfId="19054"/>
    <cellStyle name="常规 12 2 2 3 2 2 6 2" xfId="19055"/>
    <cellStyle name="常规 10 5 3 6" xfId="19056"/>
    <cellStyle name="常规 7 2 2 2 4 2" xfId="19057"/>
    <cellStyle name="常规 12 4 7" xfId="19058"/>
    <cellStyle name="常规 6 10 3 3" xfId="19059"/>
    <cellStyle name="常规 6 2 2 5 2 2 4" xfId="19060"/>
    <cellStyle name="常规 4 5 7 3" xfId="19061"/>
    <cellStyle name="常规 11 2 2 2 2 2 2 4 2" xfId="19062"/>
    <cellStyle name="常规 12 8 2 2" xfId="19063"/>
    <cellStyle name="常规 10 3 2 3 2 2 4 2" xfId="19064"/>
    <cellStyle name="常规 13 5 5 5" xfId="19065"/>
    <cellStyle name="常规 7 2 2 3 5 3" xfId="19066"/>
    <cellStyle name="常规 4 2 5 2 2 4" xfId="19067"/>
    <cellStyle name="常规 4 12 3" xfId="19068"/>
    <cellStyle name="常规 6 2 6 2 2" xfId="19069"/>
    <cellStyle name="常规 12 3 2 4 7" xfId="19070"/>
    <cellStyle name="常规 10 4 3 5" xfId="19071"/>
    <cellStyle name="常规 7 2 2 3 5 2" xfId="19072"/>
    <cellStyle name="常规 13 5 5 4" xfId="19073"/>
    <cellStyle name="常规 10 4 4 7 2" xfId="19074"/>
    <cellStyle name="常规 12 2 2 3 3 2 6" xfId="19075"/>
    <cellStyle name="百分比 2 5 2 6" xfId="19076"/>
    <cellStyle name="常规 10 2 2 2 5 4" xfId="19077"/>
    <cellStyle name="常规 8 2 2 3 3 2 2 4" xfId="19078"/>
    <cellStyle name="百分比 4 4 2 2 4 2" xfId="19079"/>
    <cellStyle name="常规 12 2 4 2 3 4 2" xfId="19080"/>
    <cellStyle name="常规 9 2 2 4 8" xfId="19081"/>
    <cellStyle name="常规 4 4 6 4 2" xfId="19082"/>
    <cellStyle name="常规 2 6 4 2 2" xfId="19083"/>
    <cellStyle name="常规 10 2 5 6 2" xfId="19084"/>
    <cellStyle name="常规 10 6 2 3" xfId="19085"/>
    <cellStyle name="常规 9 2 5 3 2 2 4 2" xfId="19086"/>
    <cellStyle name="常规 3 2 8 3 3" xfId="19087"/>
    <cellStyle name="常规 4 5 2 4" xfId="19088"/>
    <cellStyle name="常规 11 2 8 4" xfId="19089"/>
    <cellStyle name="常规 10 2 2 3 2 2 6 2" xfId="19090"/>
    <cellStyle name="常规 7 2 4 6 4 2" xfId="19091"/>
    <cellStyle name="常规 10 7 2 3" xfId="19092"/>
    <cellStyle name="常规 6 4 4" xfId="19093"/>
    <cellStyle name="常规 3 4 4 4 3" xfId="19094"/>
    <cellStyle name="常规 10 5 3 7 2" xfId="19095"/>
    <cellStyle name="百分比 3 4 2 6" xfId="19096"/>
    <cellStyle name="常规 11 4 3 4" xfId="19097"/>
    <cellStyle name="常规 10 2 3 3 2 3 3" xfId="19098"/>
    <cellStyle name="常规 10 2 2 3 2 2 2 3" xfId="19099"/>
    <cellStyle name="常规 11 2 4 5" xfId="19100"/>
    <cellStyle name="常规 10 2 2 3 4 3 3" xfId="19101"/>
    <cellStyle name="常规 10 2 7 2 5" xfId="19102"/>
    <cellStyle name="常规 11 4 4 2 3 2" xfId="19103"/>
    <cellStyle name="常规 11 2 4 2 4 3" xfId="19104"/>
    <cellStyle name="常规 12 5 3 3 3" xfId="19105"/>
    <cellStyle name="常规 27 2 6 3 2" xfId="19106"/>
    <cellStyle name="常规 6 3 2 3 2 2 4" xfId="19107"/>
    <cellStyle name="常规 3 2 2 8" xfId="19108"/>
    <cellStyle name="常规 11 2 3 5 7" xfId="19109"/>
    <cellStyle name="常规 6 2 7 2 2" xfId="19110"/>
    <cellStyle name="常规 13 4 4 3 4 2" xfId="19111"/>
    <cellStyle name="常规 6 2 3 3 2 2" xfId="19112"/>
    <cellStyle name="常规 9 2 7 8" xfId="19113"/>
    <cellStyle name="常规 9 2 2 2 3 4" xfId="19114"/>
    <cellStyle name="常规 10 2 3 2 3 4 3" xfId="19115"/>
    <cellStyle name="常规 10 2 4 4" xfId="19116"/>
    <cellStyle name="常规 3 5 3 2 2 3" xfId="19117"/>
    <cellStyle name="百分比 4 3 2 2" xfId="19118"/>
    <cellStyle name="常规 10 2 2 2 4 2 2 4" xfId="19119"/>
    <cellStyle name="常规 6 2 2 3 2 2 6 2" xfId="19120"/>
    <cellStyle name="常规 2 3 5 2 3 3" xfId="19121"/>
    <cellStyle name="常规 11 2 3 6 2 4 2" xfId="19122"/>
    <cellStyle name="常规 2 3 2 4 2 6" xfId="19123"/>
    <cellStyle name="常规 10 2 7 2 4" xfId="19124"/>
    <cellStyle name="常规 5 5 5 2 4" xfId="19125"/>
    <cellStyle name="常规 9 3 5 2 3 3 2" xfId="19126"/>
    <cellStyle name="常规 10 2 2 2 4 2 2 2" xfId="19127"/>
    <cellStyle name="常规 9 3 2 2 2 3 2" xfId="19128"/>
    <cellStyle name="百分比 2 3 2 2 6 2" xfId="19129"/>
    <cellStyle name="常规 11 2 2 4 2 2" xfId="19130"/>
    <cellStyle name="百分比 2 5 2" xfId="19131"/>
    <cellStyle name="常规 11 2 5 3 3 3" xfId="19132"/>
    <cellStyle name="常规 11 2 3 4 2 2 4 2" xfId="19133"/>
    <cellStyle name="常规 12 8 6" xfId="19134"/>
    <cellStyle name="常规 3 2 5 6" xfId="19135"/>
    <cellStyle name="常规 6 2 4 2 5" xfId="19136"/>
    <cellStyle name="常规 7 5 9" xfId="19137"/>
    <cellStyle name="常规 11 4 4 3" xfId="19138"/>
    <cellStyle name="常规 11 2 5 3 3 2" xfId="19139"/>
    <cellStyle name="常规 4 3 3 4" xfId="19140"/>
    <cellStyle name="常规 10 3 6 2 4" xfId="19141"/>
    <cellStyle name="常规 5 2 7 3 3" xfId="19142"/>
    <cellStyle name="常规 5 2 3 5 4 2" xfId="19143"/>
    <cellStyle name="常规 12 5 5" xfId="19144"/>
    <cellStyle name="常规 10 2 7 4" xfId="19145"/>
    <cellStyle name="常规 2 2 9 4" xfId="19146"/>
    <cellStyle name="常规 10 5 4 3" xfId="19147"/>
    <cellStyle name="常规 5 2 7 3 2" xfId="19148"/>
    <cellStyle name="常规 12 5 4" xfId="19149"/>
    <cellStyle name="常规 2 2 9 3" xfId="19150"/>
    <cellStyle name="百分比 2 6 2 4 2" xfId="19151"/>
    <cellStyle name="常规 3 6 2 2 2 3" xfId="19152"/>
    <cellStyle name="常规 7 2 2 5 7 2" xfId="19153"/>
    <cellStyle name="常规 2 4 5 4" xfId="19154"/>
    <cellStyle name="常规 9 3 2 4 2 2" xfId="19155"/>
    <cellStyle name="常规 7 2 2 2 3 2 6" xfId="19156"/>
    <cellStyle name="常规 4 7 6" xfId="19157"/>
    <cellStyle name="常规 10 2 2 2 8" xfId="19158"/>
    <cellStyle name="常规 10 2 4 2 2 2 2" xfId="19159"/>
    <cellStyle name="常规 2 2 5 4 3 4" xfId="19160"/>
    <cellStyle name="百分比 2 6 3" xfId="19161"/>
    <cellStyle name="常规 10 3 2 6 4 2" xfId="19162"/>
    <cellStyle name="常规 10 2 3 2 2 3 4" xfId="19163"/>
    <cellStyle name="常规 10 3 7 4 2" xfId="19164"/>
    <cellStyle name="常规 11 2 2 3 3 2 3 3 2" xfId="19165"/>
    <cellStyle name="常规 11 2 2 2 5 2 2" xfId="19166"/>
    <cellStyle name="常规 2 2 7 4" xfId="19167"/>
    <cellStyle name="常规 7 2 4 4 4 2" xfId="19168"/>
    <cellStyle name="常规 10 5 2 3" xfId="19169"/>
    <cellStyle name="常规 40 3 2 2 2 2" xfId="19170"/>
    <cellStyle name="常规 5 2 3 2 5 2 3" xfId="19171"/>
    <cellStyle name="常规 5 2 4 4 3 3" xfId="19172"/>
    <cellStyle name="常规 11 2 7 2 2 4 2" xfId="19173"/>
    <cellStyle name="常规 3 2 6 2 2 4" xfId="19174"/>
    <cellStyle name="常规 10 2 2 2 2 3 3" xfId="19175"/>
    <cellStyle name="百分比 4 3 2 2 2" xfId="19176"/>
    <cellStyle name="常规 9 2 3 2 6" xfId="19177"/>
    <cellStyle name="常规 8 2 4 2 7 2" xfId="19178"/>
    <cellStyle name="常规 6 9 5" xfId="19179"/>
    <cellStyle name="常规 10 2 3 8 3" xfId="19180"/>
    <cellStyle name="常规 8 2 3 5 2 2" xfId="19181"/>
    <cellStyle name="常规 6 3 2 2 2 3 3 2" xfId="19182"/>
    <cellStyle name="常规 10 10" xfId="19183"/>
    <cellStyle name="常规 12 2 2 5 2 2 2" xfId="19184"/>
    <cellStyle name="常规 8 2 3 2 3 4 2" xfId="19185"/>
    <cellStyle name="百分比 3 5" xfId="19186"/>
    <cellStyle name="常规 11 5 2 2 3 2" xfId="19187"/>
    <cellStyle name="常规 13 2 2 5 2 2 3" xfId="19188"/>
    <cellStyle name="常规 7 2 3 5 3 3" xfId="19189"/>
    <cellStyle name="常规 10 3 6 3 3" xfId="19190"/>
    <cellStyle name="常规 10 2 5 3 7" xfId="19191"/>
    <cellStyle name="常规 11 2 2 2 4 2 3 3 2" xfId="19192"/>
    <cellStyle name="常规 10 2 3 5 2 3 2" xfId="19193"/>
    <cellStyle name="常规 52 3 5" xfId="19194"/>
    <cellStyle name="常规 47 3 5" xfId="19195"/>
    <cellStyle name="常规 13 4 5 2 3" xfId="19196"/>
    <cellStyle name="百分比 2 3 2 6 2" xfId="19197"/>
    <cellStyle name="常规 10 2 5 5 6" xfId="19198"/>
    <cellStyle name="常规 10 2 3 2 4 2 3 3" xfId="19199"/>
    <cellStyle name="常规 10 2 2 4 2 3 2" xfId="19200"/>
    <cellStyle name="常规 12 2 4 4 3 2" xfId="19201"/>
    <cellStyle name="常规 6 2 4 2 3 4 2" xfId="19202"/>
    <cellStyle name="常规 13 2 3 4 2 3 2" xfId="19203"/>
    <cellStyle name="常规 10 4 5 2 3" xfId="19204"/>
    <cellStyle name="常规 12 2 4 4 2 4" xfId="19205"/>
    <cellStyle name="常规 5 5 4 3 2" xfId="19206"/>
    <cellStyle name="常规 12 3 2 5 3" xfId="19207"/>
    <cellStyle name="常规 9 8 2 3" xfId="19208"/>
    <cellStyle name="常规 8 3 2 2 2 4" xfId="19209"/>
    <cellStyle name="常规 2 2 2 4 2 2 4 2" xfId="19210"/>
    <cellStyle name="常规 13 4 6 4" xfId="19211"/>
    <cellStyle name="常规 10 2 5 4 5" xfId="19212"/>
    <cellStyle name="百分比 2 3 2 3 4 2" xfId="19213"/>
    <cellStyle name="常规 6 2 2 2 4 3 2" xfId="19214"/>
    <cellStyle name="常规 12 2 5 5 3 3" xfId="19215"/>
    <cellStyle name="常规 12 2 3 4" xfId="19216"/>
    <cellStyle name="常规 10 11 3" xfId="19217"/>
    <cellStyle name="常规 7 7 2 2 4 2" xfId="19218"/>
    <cellStyle name="百分比 2 3 3 3 4 2" xfId="19219"/>
    <cellStyle name="常规 10 4 6 3" xfId="19220"/>
    <cellStyle name="常规 13 10 4" xfId="19221"/>
    <cellStyle name="常规 8 2 2 6 6" xfId="19222"/>
    <cellStyle name="常规 7 4 4 2 6 2" xfId="19223"/>
    <cellStyle name="常规 40" xfId="19224"/>
    <cellStyle name="常规 35" xfId="19225"/>
    <cellStyle name="常规 7 2 5 5" xfId="19226"/>
    <cellStyle name="常规 27 3 2 2 3 3" xfId="19227"/>
    <cellStyle name="常规 6 6 4 2 4" xfId="19228"/>
    <cellStyle name="常规 9 2 5 3 3 2" xfId="19229"/>
    <cellStyle name="常规 2 2 3 7 2 6" xfId="19230"/>
    <cellStyle name="常规 10 9 6" xfId="19231"/>
    <cellStyle name="常规 13 8 2 6" xfId="19232"/>
    <cellStyle name="常规 10 2 3 2 4 3 3" xfId="19233"/>
    <cellStyle name="常规 4 2 3 5 3 4 2" xfId="19234"/>
    <cellStyle name="常规 11 2 5 4 4" xfId="19235"/>
    <cellStyle name="常规 13 2 4 3 2 3 3 2" xfId="19236"/>
    <cellStyle name="常规 13 3 5 7 2" xfId="19237"/>
    <cellStyle name="常规 10 2 5 5 5" xfId="19238"/>
    <cellStyle name="常规 10 3 2 7" xfId="19239"/>
    <cellStyle name="常规 12 2 2 5 2 6 2" xfId="19240"/>
    <cellStyle name="常规 5 2 2 2 3 2 2 2" xfId="19241"/>
    <cellStyle name="常规 12 3 2 7 2" xfId="19242"/>
    <cellStyle name="常规 10 3 5 2 4" xfId="19243"/>
    <cellStyle name="常规 10 6 3 4" xfId="19244"/>
    <cellStyle name="常规 12 9 3" xfId="19245"/>
    <cellStyle name="常规 12 2 4 5 2 3" xfId="19246"/>
    <cellStyle name="常规 11 2 3 2 2 3 4" xfId="19247"/>
    <cellStyle name="常规 27 3 2 2 3 2" xfId="19248"/>
    <cellStyle name="常规 7 2 5 4" xfId="19249"/>
    <cellStyle name="常规 6 6 4 2 3" xfId="19250"/>
    <cellStyle name="常规 8 2 2 3 3 2 5" xfId="19251"/>
    <cellStyle name="常规 12 2 4 7 3" xfId="19252"/>
    <cellStyle name="常规 11 2 2 5 2 3" xfId="19253"/>
    <cellStyle name="百分比 3 5 3" xfId="19254"/>
    <cellStyle name="常规 6 4 3 2 6" xfId="19255"/>
    <cellStyle name="常规 9 2 3 2 3 4" xfId="19256"/>
    <cellStyle name="常规 40 5 2 2" xfId="19257"/>
    <cellStyle name="常规 4 4 3 4 2" xfId="19258"/>
    <cellStyle name="百分比 3 4 2 3 3" xfId="19259"/>
    <cellStyle name="常规 7 5 4 6" xfId="19260"/>
    <cellStyle name="常规 8 10 3 2" xfId="19261"/>
    <cellStyle name="常规 7 2 2 3 7 3" xfId="19262"/>
    <cellStyle name="常规 2 2 5 5" xfId="19263"/>
    <cellStyle name="常规 4 4 2 2 6" xfId="19264"/>
    <cellStyle name="百分比 2 3 3 2 2 2" xfId="19265"/>
    <cellStyle name="常规 11 3 5 3" xfId="19266"/>
    <cellStyle name="常规 7 2 5 2 7 2" xfId="19267"/>
    <cellStyle name="百分比 3 4 2 2 3" xfId="19268"/>
    <cellStyle name="常规 4 3 7 4" xfId="19269"/>
    <cellStyle name="常规 12 2 2 3 4 2 3 3" xfId="19270"/>
    <cellStyle name="常规 2 6 3 4" xfId="19271"/>
    <cellStyle name="常规 9 2 2 5 4 3 2" xfId="19272"/>
    <cellStyle name="常规 6 3 2 2 3 3" xfId="19273"/>
    <cellStyle name="常规 4 2 2 6 2 2" xfId="19274"/>
    <cellStyle name="常规 6 4 5 2 4 2" xfId="19275"/>
    <cellStyle name="常规 4 5 2 7" xfId="19276"/>
    <cellStyle name="常规 9 2 2 2 5 3 2" xfId="19277"/>
    <cellStyle name="常规 13 7 3" xfId="19278"/>
    <cellStyle name="常规 11 2 5 3 7 2" xfId="19279"/>
    <cellStyle name="常规 4 2 5 3 2 2 4" xfId="19280"/>
    <cellStyle name="常规 10 4 6 4 2" xfId="19281"/>
    <cellStyle name="常规 3 4 3 3 3" xfId="19282"/>
    <cellStyle name="常规 4 10 3 3" xfId="19283"/>
    <cellStyle name="常规 13 8 3 4" xfId="19284"/>
    <cellStyle name="常规 46 2 4 3" xfId="19285"/>
    <cellStyle name="常规 51 2 4 3" xfId="19286"/>
    <cellStyle name="常规 11 2 2 2 3 4 3 2" xfId="19287"/>
    <cellStyle name="百分比 3 3 2 2 2" xfId="19288"/>
    <cellStyle name="常规 10 2 2 2 3 2 2 4 2" xfId="19289"/>
    <cellStyle name="常规 13 2 3 9" xfId="1929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pane xSplit="3" ySplit="3" topLeftCell="D8" activePane="bottomRight" state="frozen"/>
      <selection/>
      <selection pane="topRight"/>
      <selection pane="bottomLeft"/>
      <selection pane="bottomRight" activeCell="E8" sqref="E8"/>
    </sheetView>
  </sheetViews>
  <sheetFormatPr defaultColWidth="9" defaultRowHeight="14.25" outlineLevelCol="6"/>
  <cols>
    <col min="3" max="3" width="9" style="118"/>
    <col min="4" max="4" width="13.625" customWidth="1"/>
    <col min="5" max="5" width="60.375" customWidth="1"/>
    <col min="6" max="6" width="15.125" style="118" customWidth="1"/>
  </cols>
  <sheetData>
    <row r="1" ht="32.1" customHeight="1" spans="1:7">
      <c r="A1" s="261" t="s">
        <v>0</v>
      </c>
      <c r="B1" s="261"/>
      <c r="C1" s="262"/>
      <c r="D1" s="262"/>
      <c r="E1" s="262"/>
      <c r="F1" s="262"/>
      <c r="G1" s="263"/>
    </row>
    <row r="2" ht="26.1" customHeight="1" spans="1:7">
      <c r="A2" s="264" t="s">
        <v>1</v>
      </c>
      <c r="B2" s="264"/>
      <c r="C2" s="265"/>
      <c r="D2" s="264"/>
      <c r="E2" s="266">
        <v>45382</v>
      </c>
      <c r="F2" s="267"/>
      <c r="G2" s="263"/>
    </row>
    <row r="3" ht="37.5" customHeight="1" spans="1:7">
      <c r="A3" s="268" t="s">
        <v>2</v>
      </c>
      <c r="B3" s="268"/>
      <c r="C3" s="268"/>
      <c r="D3" s="268" t="s">
        <v>3</v>
      </c>
      <c r="E3" s="268" t="s">
        <v>4</v>
      </c>
      <c r="F3" s="269" t="s">
        <v>5</v>
      </c>
      <c r="G3" s="270"/>
    </row>
    <row r="4" ht="80.25" customHeight="1" spans="1:7">
      <c r="A4" s="271" t="s">
        <v>6</v>
      </c>
      <c r="B4" s="271"/>
      <c r="C4" s="268"/>
      <c r="D4" s="272"/>
      <c r="E4" s="273" t="s">
        <v>7</v>
      </c>
      <c r="F4" s="274" t="s">
        <v>8</v>
      </c>
      <c r="G4" s="275"/>
    </row>
    <row r="5" ht="44.25" customHeight="1" spans="1:7">
      <c r="A5" s="276" t="s">
        <v>9</v>
      </c>
      <c r="B5" s="276"/>
      <c r="C5" s="277" t="s">
        <v>10</v>
      </c>
      <c r="D5" s="278"/>
      <c r="E5" s="273" t="s">
        <v>11</v>
      </c>
      <c r="F5" s="274"/>
      <c r="G5" s="275"/>
    </row>
    <row r="6" ht="37.5" customHeight="1" spans="1:7">
      <c r="A6" s="276" t="s">
        <v>12</v>
      </c>
      <c r="B6" s="276"/>
      <c r="C6" s="277" t="s">
        <v>10</v>
      </c>
      <c r="D6" s="278"/>
      <c r="E6" s="273" t="s">
        <v>13</v>
      </c>
      <c r="F6" s="274"/>
      <c r="G6" s="275"/>
    </row>
    <row r="7" ht="84.75" customHeight="1" spans="1:7">
      <c r="A7" s="276" t="s">
        <v>14</v>
      </c>
      <c r="B7" s="276"/>
      <c r="C7" s="277" t="s">
        <v>10</v>
      </c>
      <c r="D7" s="279"/>
      <c r="E7" s="273" t="s">
        <v>15</v>
      </c>
      <c r="F7" s="274" t="s">
        <v>16</v>
      </c>
      <c r="G7" s="275"/>
    </row>
    <row r="8" ht="117.75" customHeight="1" spans="1:7">
      <c r="A8" s="280" t="s">
        <v>17</v>
      </c>
      <c r="B8" s="280"/>
      <c r="C8" s="281"/>
      <c r="D8" s="279">
        <v>3586585.84</v>
      </c>
      <c r="E8" s="273" t="s">
        <v>18</v>
      </c>
      <c r="F8" s="274"/>
      <c r="G8" s="275"/>
    </row>
    <row r="9" ht="47.1" customHeight="1" spans="1:7">
      <c r="A9" s="271" t="s">
        <v>19</v>
      </c>
      <c r="B9" s="271"/>
      <c r="C9" s="268" t="s">
        <v>10</v>
      </c>
      <c r="D9" s="279"/>
      <c r="E9" s="273"/>
      <c r="F9" s="274"/>
      <c r="G9" s="275"/>
    </row>
    <row r="10" ht="64.5" customHeight="1" spans="1:7">
      <c r="A10" s="282">
        <v>1</v>
      </c>
      <c r="B10" s="283"/>
      <c r="C10" s="277" t="s">
        <v>20</v>
      </c>
      <c r="D10" s="279">
        <v>39880</v>
      </c>
      <c r="E10" s="273" t="s">
        <v>21</v>
      </c>
      <c r="F10" s="274" t="s">
        <v>22</v>
      </c>
      <c r="G10" s="275"/>
    </row>
    <row r="11" ht="67.5" customHeight="1" spans="1:7">
      <c r="A11" s="284"/>
      <c r="B11" s="285"/>
      <c r="C11" s="277" t="s">
        <v>23</v>
      </c>
      <c r="D11" s="279"/>
      <c r="E11" s="273" t="s">
        <v>24</v>
      </c>
      <c r="F11" s="274" t="s">
        <v>25</v>
      </c>
      <c r="G11" s="275"/>
    </row>
    <row r="12" ht="71.25" customHeight="1" spans="1:7">
      <c r="A12" s="286"/>
      <c r="B12" s="287"/>
      <c r="C12" s="277" t="s">
        <v>26</v>
      </c>
      <c r="D12" s="279"/>
      <c r="E12" s="273" t="s">
        <v>27</v>
      </c>
      <c r="F12" s="274" t="s">
        <v>28</v>
      </c>
      <c r="G12" s="275"/>
    </row>
    <row r="13" ht="51.75" customHeight="1" spans="1:7">
      <c r="A13" s="286"/>
      <c r="B13" s="287"/>
      <c r="C13" s="277" t="s">
        <v>29</v>
      </c>
      <c r="D13" s="279">
        <v>7477.26</v>
      </c>
      <c r="E13" s="273" t="s">
        <v>30</v>
      </c>
      <c r="F13" s="274" t="s">
        <v>31</v>
      </c>
      <c r="G13" s="275"/>
    </row>
    <row r="14" ht="90" customHeight="1" spans="1:7">
      <c r="A14" s="286"/>
      <c r="B14" s="287"/>
      <c r="C14" s="277" t="s">
        <v>32</v>
      </c>
      <c r="D14" s="288">
        <v>12326.65</v>
      </c>
      <c r="E14" s="273" t="s">
        <v>33</v>
      </c>
      <c r="F14" s="274" t="s">
        <v>34</v>
      </c>
      <c r="G14" s="275"/>
    </row>
    <row r="15" ht="89.25" customHeight="1" spans="1:7">
      <c r="A15" s="286"/>
      <c r="B15" s="287"/>
      <c r="C15" s="277" t="s">
        <v>35</v>
      </c>
      <c r="D15" s="289"/>
      <c r="E15" s="273" t="s">
        <v>36</v>
      </c>
      <c r="F15" s="274" t="s">
        <v>37</v>
      </c>
      <c r="G15" s="275"/>
    </row>
    <row r="16" ht="66.75" customHeight="1" spans="1:7">
      <c r="A16" s="286"/>
      <c r="B16" s="283" t="s">
        <v>38</v>
      </c>
      <c r="C16" s="277" t="s">
        <v>39</v>
      </c>
      <c r="D16" s="279">
        <v>19160</v>
      </c>
      <c r="E16" s="273" t="s">
        <v>40</v>
      </c>
      <c r="F16" s="274" t="s">
        <v>41</v>
      </c>
      <c r="G16" s="275"/>
    </row>
    <row r="17" ht="61.5" customHeight="1" spans="1:7">
      <c r="A17" s="290"/>
      <c r="B17" s="291"/>
      <c r="C17" s="277"/>
      <c r="D17" s="279"/>
      <c r="E17" s="273" t="s">
        <v>42</v>
      </c>
      <c r="F17" s="292" t="s">
        <v>43</v>
      </c>
      <c r="G17" s="275"/>
    </row>
    <row r="18" ht="64.5" customHeight="1" spans="1:7">
      <c r="A18" s="293"/>
      <c r="B18" s="291"/>
      <c r="C18" s="277" t="s">
        <v>44</v>
      </c>
      <c r="D18" s="279">
        <v>27685</v>
      </c>
      <c r="E18" s="273" t="s">
        <v>45</v>
      </c>
      <c r="F18" s="274" t="s">
        <v>46</v>
      </c>
      <c r="G18" s="275"/>
    </row>
    <row r="19" ht="72" customHeight="1" spans="1:7">
      <c r="A19" s="294">
        <v>2</v>
      </c>
      <c r="B19" s="277" t="s">
        <v>47</v>
      </c>
      <c r="C19" s="277" t="s">
        <v>48</v>
      </c>
      <c r="D19" s="279">
        <f>1273393.65+44784.8+563888.26</f>
        <v>1882066.71</v>
      </c>
      <c r="E19" s="273" t="s">
        <v>49</v>
      </c>
      <c r="F19" s="274"/>
      <c r="G19" s="275"/>
    </row>
    <row r="20" ht="102" customHeight="1" spans="1:7">
      <c r="A20" s="294">
        <v>3</v>
      </c>
      <c r="B20" s="277" t="s">
        <v>50</v>
      </c>
      <c r="C20" s="277" t="s">
        <v>51</v>
      </c>
      <c r="D20" s="279">
        <v>320220</v>
      </c>
      <c r="E20" s="273" t="s">
        <v>52</v>
      </c>
      <c r="F20" s="274" t="s">
        <v>53</v>
      </c>
      <c r="G20" s="275"/>
    </row>
    <row r="21" ht="102" customHeight="1" spans="1:7">
      <c r="A21" s="294">
        <v>4</v>
      </c>
      <c r="B21" s="295" t="s">
        <v>54</v>
      </c>
      <c r="C21" s="296"/>
      <c r="D21" s="279"/>
      <c r="E21" s="273"/>
      <c r="F21" s="274" t="s">
        <v>55</v>
      </c>
      <c r="G21" s="275"/>
    </row>
    <row r="22" ht="57.75" customHeight="1" spans="1:7">
      <c r="A22" s="294">
        <v>5</v>
      </c>
      <c r="B22" s="277" t="s">
        <v>56</v>
      </c>
      <c r="C22" s="277" t="s">
        <v>57</v>
      </c>
      <c r="D22" s="297"/>
      <c r="E22" s="273" t="s">
        <v>58</v>
      </c>
      <c r="F22" s="274"/>
      <c r="G22" s="275"/>
    </row>
    <row r="23" ht="50.25" customHeight="1" spans="1:7">
      <c r="A23" s="294">
        <v>6</v>
      </c>
      <c r="B23" s="294" t="s">
        <v>59</v>
      </c>
      <c r="C23" s="277" t="s">
        <v>60</v>
      </c>
      <c r="D23" s="279"/>
      <c r="E23" s="273" t="s">
        <v>61</v>
      </c>
      <c r="F23" s="274" t="s">
        <v>62</v>
      </c>
      <c r="G23" s="275"/>
    </row>
    <row r="24" ht="90" customHeight="1" spans="1:7">
      <c r="A24" s="294">
        <v>7</v>
      </c>
      <c r="B24" s="277" t="s">
        <v>63</v>
      </c>
      <c r="C24" s="277" t="s">
        <v>64</v>
      </c>
      <c r="D24" s="279">
        <v>2655</v>
      </c>
      <c r="E24" s="273" t="s">
        <v>65</v>
      </c>
      <c r="F24" s="274" t="s">
        <v>66</v>
      </c>
      <c r="G24" s="275"/>
    </row>
    <row r="25" ht="60" customHeight="1" spans="1:7">
      <c r="A25" s="294">
        <v>8</v>
      </c>
      <c r="B25" s="277" t="s">
        <v>67</v>
      </c>
      <c r="C25" s="277" t="s">
        <v>20</v>
      </c>
      <c r="D25" s="279"/>
      <c r="E25" s="273" t="s">
        <v>68</v>
      </c>
      <c r="F25" s="274"/>
      <c r="G25" s="275"/>
    </row>
    <row r="26" ht="74.25" customHeight="1" spans="1:7">
      <c r="A26" s="294">
        <v>9</v>
      </c>
      <c r="B26" s="277" t="s">
        <v>69</v>
      </c>
      <c r="C26" s="277" t="s">
        <v>70</v>
      </c>
      <c r="D26" s="279"/>
      <c r="E26" s="273" t="s">
        <v>71</v>
      </c>
      <c r="F26" s="274"/>
      <c r="G26" s="275"/>
    </row>
    <row r="27" ht="108" customHeight="1" spans="1:7">
      <c r="A27" s="294">
        <v>10</v>
      </c>
      <c r="B27" s="277" t="s">
        <v>72</v>
      </c>
      <c r="C27" s="277" t="s">
        <v>73</v>
      </c>
      <c r="D27" s="298">
        <v>437848.3</v>
      </c>
      <c r="E27" s="273" t="s">
        <v>74</v>
      </c>
      <c r="F27" s="274" t="s">
        <v>75</v>
      </c>
      <c r="G27" s="275"/>
    </row>
    <row r="28" ht="87" customHeight="1" spans="1:7">
      <c r="A28" s="294"/>
      <c r="B28" s="294"/>
      <c r="C28" s="277" t="s">
        <v>72</v>
      </c>
      <c r="D28" s="299"/>
      <c r="E28" s="273" t="s">
        <v>76</v>
      </c>
      <c r="F28" s="274" t="s">
        <v>77</v>
      </c>
      <c r="G28" s="275"/>
    </row>
    <row r="29" ht="36" customHeight="1" spans="1:7">
      <c r="A29" s="294"/>
      <c r="B29" s="294"/>
      <c r="C29" s="277" t="s">
        <v>78</v>
      </c>
      <c r="D29" s="279"/>
      <c r="E29" s="273" t="s">
        <v>79</v>
      </c>
      <c r="F29" s="274" t="s">
        <v>80</v>
      </c>
      <c r="G29" s="275"/>
    </row>
    <row r="30" ht="114.75" customHeight="1" spans="1:7">
      <c r="A30" s="294">
        <v>11</v>
      </c>
      <c r="B30" s="277" t="s">
        <v>81</v>
      </c>
      <c r="C30" s="277" t="s">
        <v>82</v>
      </c>
      <c r="D30" s="300">
        <v>20694</v>
      </c>
      <c r="E30" s="273" t="s">
        <v>83</v>
      </c>
      <c r="F30" s="274" t="s">
        <v>84</v>
      </c>
      <c r="G30" s="275"/>
    </row>
    <row r="31" ht="48" customHeight="1" spans="1:7">
      <c r="A31" s="294">
        <v>12</v>
      </c>
      <c r="B31" s="277" t="s">
        <v>85</v>
      </c>
      <c r="C31" s="277" t="s">
        <v>86</v>
      </c>
      <c r="D31" s="279"/>
      <c r="E31" s="273" t="s">
        <v>87</v>
      </c>
      <c r="F31" s="274" t="s">
        <v>88</v>
      </c>
      <c r="G31" s="275"/>
    </row>
    <row r="32" ht="36" customHeight="1" spans="1:7">
      <c r="A32" s="294"/>
      <c r="B32" s="294"/>
      <c r="C32" s="277" t="s">
        <v>89</v>
      </c>
      <c r="D32" s="279"/>
      <c r="E32" s="273" t="s">
        <v>90</v>
      </c>
      <c r="F32" s="274"/>
      <c r="G32" s="275"/>
    </row>
    <row r="33" ht="56.25" customHeight="1" spans="1:7">
      <c r="A33" s="294"/>
      <c r="B33" s="294"/>
      <c r="C33" s="277" t="s">
        <v>91</v>
      </c>
      <c r="D33" s="279"/>
      <c r="E33" s="273" t="s">
        <v>92</v>
      </c>
      <c r="F33" s="274" t="s">
        <v>93</v>
      </c>
      <c r="G33" s="275"/>
    </row>
    <row r="34" ht="81" customHeight="1" spans="1:7">
      <c r="A34" s="294">
        <v>13</v>
      </c>
      <c r="B34" s="277" t="s">
        <v>94</v>
      </c>
      <c r="C34" s="277" t="s">
        <v>95</v>
      </c>
      <c r="D34" s="279">
        <v>147720</v>
      </c>
      <c r="E34" s="273" t="s">
        <v>96</v>
      </c>
      <c r="F34" s="274" t="s">
        <v>97</v>
      </c>
      <c r="G34" s="275"/>
    </row>
    <row r="35" ht="78" customHeight="1" spans="1:7">
      <c r="A35" s="294"/>
      <c r="B35" s="294"/>
      <c r="C35" s="277" t="s">
        <v>98</v>
      </c>
      <c r="D35" s="279"/>
      <c r="E35" s="273" t="s">
        <v>99</v>
      </c>
      <c r="F35" s="274" t="s">
        <v>100</v>
      </c>
      <c r="G35" s="275"/>
    </row>
    <row r="36" ht="45.95" customHeight="1" spans="1:7">
      <c r="A36" s="294"/>
      <c r="B36" s="294"/>
      <c r="C36" s="277" t="s">
        <v>101</v>
      </c>
      <c r="D36" s="279"/>
      <c r="E36" s="273" t="s">
        <v>102</v>
      </c>
      <c r="F36" s="274"/>
      <c r="G36" s="275"/>
    </row>
    <row r="37" ht="184" customHeight="1" spans="1:7">
      <c r="A37" s="282">
        <v>14</v>
      </c>
      <c r="B37" s="301" t="s">
        <v>103</v>
      </c>
      <c r="C37" s="302"/>
      <c r="D37" s="303">
        <v>127839.96</v>
      </c>
      <c r="E37" s="304" t="s">
        <v>104</v>
      </c>
      <c r="F37" s="305"/>
      <c r="G37" s="306"/>
    </row>
    <row r="38" ht="31.5" customHeight="1" spans="1:7">
      <c r="A38" s="294">
        <v>15</v>
      </c>
      <c r="B38" s="277" t="s">
        <v>105</v>
      </c>
      <c r="C38" s="294"/>
      <c r="D38" s="307"/>
      <c r="E38" s="308"/>
      <c r="F38" s="309" t="s">
        <v>106</v>
      </c>
      <c r="G38" s="275"/>
    </row>
    <row r="39" ht="24.75" customHeight="1" spans="1:7">
      <c r="A39" s="294"/>
      <c r="B39" s="294" t="s">
        <v>107</v>
      </c>
      <c r="C39" s="294"/>
      <c r="D39" s="279"/>
      <c r="E39" s="310"/>
      <c r="F39" s="274"/>
      <c r="G39" s="275"/>
    </row>
    <row r="40" ht="33" customHeight="1" spans="1:7">
      <c r="A40" s="294"/>
      <c r="B40" s="294" t="s">
        <v>108</v>
      </c>
      <c r="C40" s="294"/>
      <c r="D40" s="279"/>
      <c r="E40" s="273"/>
      <c r="F40" s="274"/>
      <c r="G40" s="275"/>
    </row>
    <row r="41" ht="27.75" customHeight="1" spans="1:7">
      <c r="A41" s="294"/>
      <c r="B41" s="311" t="s">
        <v>109</v>
      </c>
      <c r="C41" s="312"/>
      <c r="D41" s="279">
        <v>397707.83</v>
      </c>
      <c r="E41" s="273"/>
      <c r="F41" s="274" t="s">
        <v>110</v>
      </c>
      <c r="G41" s="275"/>
    </row>
    <row r="42" ht="27.75" customHeight="1" spans="1:7">
      <c r="A42" s="294">
        <v>16</v>
      </c>
      <c r="B42" s="311" t="s">
        <v>111</v>
      </c>
      <c r="C42" s="312"/>
      <c r="D42" s="279"/>
      <c r="E42" s="273"/>
      <c r="F42" s="274" t="s">
        <v>112</v>
      </c>
      <c r="G42" s="275"/>
    </row>
    <row r="43" ht="60" customHeight="1" spans="1:7">
      <c r="A43" s="294">
        <v>17</v>
      </c>
      <c r="B43" s="277" t="s">
        <v>113</v>
      </c>
      <c r="C43" s="294"/>
      <c r="D43" s="279"/>
      <c r="E43" s="273" t="s">
        <v>114</v>
      </c>
      <c r="F43" s="274" t="s">
        <v>115</v>
      </c>
      <c r="G43" s="275"/>
    </row>
    <row r="44" ht="72" customHeight="1" spans="1:7">
      <c r="A44" s="268" t="s">
        <v>116</v>
      </c>
      <c r="B44" s="268"/>
      <c r="C44" s="268"/>
      <c r="D44" s="279"/>
      <c r="E44" s="273" t="s">
        <v>117</v>
      </c>
      <c r="F44" s="274"/>
      <c r="G44" s="275"/>
    </row>
    <row r="45" ht="69.75" customHeight="1" spans="1:7">
      <c r="A45" s="294">
        <v>1</v>
      </c>
      <c r="B45" s="277" t="s">
        <v>118</v>
      </c>
      <c r="C45" s="313"/>
      <c r="D45" s="279">
        <v>6345.13</v>
      </c>
      <c r="E45" s="273" t="s">
        <v>119</v>
      </c>
      <c r="F45" s="274" t="s">
        <v>120</v>
      </c>
      <c r="G45" s="275"/>
    </row>
    <row r="46" ht="35.25" customHeight="1" spans="1:7">
      <c r="A46" s="294">
        <v>2</v>
      </c>
      <c r="B46" s="277" t="s">
        <v>121</v>
      </c>
      <c r="C46" s="313"/>
      <c r="D46" s="279"/>
      <c r="E46" s="273" t="s">
        <v>82</v>
      </c>
      <c r="F46" s="274"/>
      <c r="G46" s="275"/>
    </row>
    <row r="47" ht="72.75" customHeight="1" spans="1:7">
      <c r="A47" s="294">
        <v>3</v>
      </c>
      <c r="B47" s="277" t="s">
        <v>122</v>
      </c>
      <c r="C47" s="313"/>
      <c r="D47" s="279"/>
      <c r="E47" s="273" t="s">
        <v>123</v>
      </c>
      <c r="F47" s="274"/>
      <c r="G47" s="275"/>
    </row>
    <row r="48" ht="86.25" customHeight="1" spans="1:7">
      <c r="A48" s="314" t="s">
        <v>124</v>
      </c>
      <c r="B48" s="314"/>
      <c r="C48" s="315"/>
      <c r="D48" s="303">
        <v>136960</v>
      </c>
      <c r="E48" s="316" t="s">
        <v>125</v>
      </c>
      <c r="F48" s="274" t="s">
        <v>126</v>
      </c>
      <c r="G48" s="275"/>
    </row>
    <row r="49" ht="101.25" customHeight="1" spans="1:7">
      <c r="A49" s="317" t="s">
        <v>127</v>
      </c>
      <c r="B49" s="318"/>
      <c r="C49" s="319"/>
      <c r="D49" s="317"/>
      <c r="E49" s="317"/>
      <c r="F49" s="320"/>
      <c r="G49" s="275"/>
    </row>
    <row r="50" ht="15" spans="1:7">
      <c r="A50" s="321"/>
      <c r="B50" s="321"/>
      <c r="C50" s="322"/>
      <c r="D50" s="321"/>
      <c r="E50" s="321"/>
      <c r="F50" s="323"/>
      <c r="G50" s="321"/>
    </row>
  </sheetData>
  <mergeCells count="42">
    <mergeCell ref="A1:F1"/>
    <mergeCell ref="A2:D2"/>
    <mergeCell ref="E2:F2"/>
    <mergeCell ref="A3:C3"/>
    <mergeCell ref="A4:C4"/>
    <mergeCell ref="A5:C5"/>
    <mergeCell ref="A6:C6"/>
    <mergeCell ref="A7:C7"/>
    <mergeCell ref="A8:C8"/>
    <mergeCell ref="A9:C9"/>
    <mergeCell ref="B19:C19"/>
    <mergeCell ref="B20:C20"/>
    <mergeCell ref="B21:C21"/>
    <mergeCell ref="B22:C22"/>
    <mergeCell ref="B23:C23"/>
    <mergeCell ref="B24:C24"/>
    <mergeCell ref="B25:C25"/>
    <mergeCell ref="B26:C26"/>
    <mergeCell ref="B30:C30"/>
    <mergeCell ref="B37:C37"/>
    <mergeCell ref="B38:C38"/>
    <mergeCell ref="B39:C39"/>
    <mergeCell ref="B40:C40"/>
    <mergeCell ref="B41:C41"/>
    <mergeCell ref="B42:C42"/>
    <mergeCell ref="B43:C43"/>
    <mergeCell ref="A44:C44"/>
    <mergeCell ref="B45:C45"/>
    <mergeCell ref="B46:C46"/>
    <mergeCell ref="B47:C47"/>
    <mergeCell ref="A48:C48"/>
    <mergeCell ref="A49:F49"/>
    <mergeCell ref="A10:A18"/>
    <mergeCell ref="A27:A29"/>
    <mergeCell ref="A31:A33"/>
    <mergeCell ref="A34:A36"/>
    <mergeCell ref="A38:A41"/>
    <mergeCell ref="B10:B15"/>
    <mergeCell ref="B16:B18"/>
    <mergeCell ref="B27:B29"/>
    <mergeCell ref="B31:B33"/>
    <mergeCell ref="B34:B36"/>
  </mergeCells>
  <pageMargins left="0.393700787401575" right="0.39370078740157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pane ySplit="4" topLeftCell="A20" activePane="bottomLeft" state="frozen"/>
      <selection/>
      <selection pane="bottomLeft" activeCell="E32" sqref="E32"/>
    </sheetView>
  </sheetViews>
  <sheetFormatPr defaultColWidth="9" defaultRowHeight="14.25" outlineLevelCol="5"/>
  <cols>
    <col min="1" max="1" width="43.625" customWidth="1"/>
    <col min="2" max="2" width="7.25" customWidth="1"/>
    <col min="3" max="3" width="7" customWidth="1"/>
    <col min="4" max="4" width="6.875" customWidth="1"/>
    <col min="5" max="5" width="12.25" style="118" customWidth="1"/>
    <col min="6" max="6" width="9.75" customWidth="1"/>
  </cols>
  <sheetData>
    <row r="1" spans="1:6">
      <c r="A1" s="186" t="s">
        <v>639</v>
      </c>
      <c r="B1" s="187"/>
      <c r="C1" s="187"/>
      <c r="D1" s="187"/>
      <c r="F1" s="187"/>
    </row>
    <row r="2" ht="22.5" spans="1:6">
      <c r="A2" s="188" t="s">
        <v>640</v>
      </c>
      <c r="B2" s="188"/>
      <c r="C2" s="188"/>
      <c r="D2" s="188"/>
      <c r="E2" s="188"/>
      <c r="F2" s="188"/>
    </row>
    <row r="3" ht="21.95" customHeight="1" spans="1:6">
      <c r="A3" s="189" t="s">
        <v>130</v>
      </c>
      <c r="B3" s="190"/>
      <c r="C3" s="190"/>
      <c r="D3" s="191" t="s">
        <v>411</v>
      </c>
      <c r="E3" s="191"/>
      <c r="F3" s="191"/>
    </row>
    <row r="4" ht="30" customHeight="1" spans="1:6">
      <c r="A4" s="106" t="s">
        <v>132</v>
      </c>
      <c r="B4" s="106" t="s">
        <v>133</v>
      </c>
      <c r="C4" s="106" t="s">
        <v>134</v>
      </c>
      <c r="D4" s="106" t="s">
        <v>135</v>
      </c>
      <c r="E4" s="106" t="s">
        <v>3</v>
      </c>
      <c r="F4" s="192" t="s">
        <v>5</v>
      </c>
    </row>
    <row r="5" ht="30" customHeight="1" spans="1:6">
      <c r="A5" s="105" t="s">
        <v>641</v>
      </c>
      <c r="B5" s="106"/>
      <c r="C5" s="106"/>
      <c r="D5" s="106"/>
      <c r="E5" s="106">
        <v>50000</v>
      </c>
      <c r="F5" s="192"/>
    </row>
    <row r="6" ht="30" customHeight="1" spans="1:6">
      <c r="A6" s="105" t="s">
        <v>642</v>
      </c>
      <c r="B6" s="106"/>
      <c r="C6" s="106"/>
      <c r="D6" s="106"/>
      <c r="E6" s="106">
        <v>33000</v>
      </c>
      <c r="F6" s="192"/>
    </row>
    <row r="7" ht="27" customHeight="1" spans="1:6">
      <c r="A7" s="105" t="s">
        <v>643</v>
      </c>
      <c r="B7" s="106"/>
      <c r="C7" s="106"/>
      <c r="D7" s="106"/>
      <c r="E7" s="106">
        <v>3000</v>
      </c>
      <c r="F7" s="192"/>
    </row>
    <row r="8" ht="27" customHeight="1" spans="1:6">
      <c r="A8" s="105" t="s">
        <v>644</v>
      </c>
      <c r="B8" s="106"/>
      <c r="C8" s="106"/>
      <c r="D8" s="106"/>
      <c r="E8" s="106">
        <v>41022</v>
      </c>
      <c r="F8" s="192"/>
    </row>
    <row r="9" ht="27" customHeight="1" spans="1:6">
      <c r="A9" s="105" t="s">
        <v>645</v>
      </c>
      <c r="B9" s="106"/>
      <c r="C9" s="106"/>
      <c r="D9" s="106"/>
      <c r="E9" s="106">
        <v>60000</v>
      </c>
      <c r="F9" s="192"/>
    </row>
    <row r="10" ht="27" customHeight="1" spans="1:6">
      <c r="A10" s="105" t="s">
        <v>646</v>
      </c>
      <c r="B10" s="106"/>
      <c r="C10" s="106"/>
      <c r="D10" s="106"/>
      <c r="E10" s="106">
        <v>18000</v>
      </c>
      <c r="F10" s="192"/>
    </row>
    <row r="11" ht="27" customHeight="1" spans="1:6">
      <c r="A11" s="105" t="s">
        <v>647</v>
      </c>
      <c r="B11" s="106"/>
      <c r="C11" s="106"/>
      <c r="D11" s="106"/>
      <c r="E11" s="106">
        <v>7600</v>
      </c>
      <c r="F11" s="192"/>
    </row>
    <row r="12" ht="27" customHeight="1" spans="1:6">
      <c r="A12" s="193" t="s">
        <v>648</v>
      </c>
      <c r="B12" s="107"/>
      <c r="C12" s="107"/>
      <c r="D12" s="107"/>
      <c r="E12" s="194">
        <v>7690</v>
      </c>
      <c r="F12" s="192"/>
    </row>
    <row r="13" ht="27" customHeight="1" spans="1:6">
      <c r="A13" s="105" t="s">
        <v>649</v>
      </c>
      <c r="B13" s="106"/>
      <c r="C13" s="106"/>
      <c r="D13" s="106"/>
      <c r="E13" s="106">
        <v>4150</v>
      </c>
      <c r="F13" s="192"/>
    </row>
    <row r="14" ht="27" customHeight="1" spans="1:6">
      <c r="A14" s="105" t="s">
        <v>650</v>
      </c>
      <c r="B14" s="106"/>
      <c r="C14" s="106"/>
      <c r="D14" s="106"/>
      <c r="E14" s="106">
        <v>3384</v>
      </c>
      <c r="F14" s="192"/>
    </row>
    <row r="15" ht="27" customHeight="1" spans="1:6">
      <c r="A15" s="105" t="s">
        <v>651</v>
      </c>
      <c r="B15" s="106"/>
      <c r="C15" s="106"/>
      <c r="D15" s="106"/>
      <c r="E15" s="106">
        <v>650</v>
      </c>
      <c r="F15" s="192"/>
    </row>
    <row r="16" ht="27" customHeight="1" spans="1:6">
      <c r="A16" s="105" t="s">
        <v>652</v>
      </c>
      <c r="B16" s="106"/>
      <c r="C16" s="106"/>
      <c r="D16" s="106"/>
      <c r="E16" s="106">
        <v>1150</v>
      </c>
      <c r="F16" s="192"/>
    </row>
    <row r="17" ht="27" customHeight="1" spans="1:6">
      <c r="A17" s="105" t="s">
        <v>653</v>
      </c>
      <c r="B17" s="106"/>
      <c r="C17" s="106"/>
      <c r="D17" s="106"/>
      <c r="E17" s="106">
        <v>9530</v>
      </c>
      <c r="F17" s="192"/>
    </row>
    <row r="18" ht="27" customHeight="1" spans="1:6">
      <c r="A18" s="105" t="s">
        <v>654</v>
      </c>
      <c r="B18" s="106"/>
      <c r="C18" s="106"/>
      <c r="D18" s="106"/>
      <c r="E18" s="106">
        <v>5910</v>
      </c>
      <c r="F18" s="192"/>
    </row>
    <row r="19" ht="27" customHeight="1" spans="1:6">
      <c r="A19" s="105" t="s">
        <v>655</v>
      </c>
      <c r="B19" s="106"/>
      <c r="C19" s="106"/>
      <c r="D19" s="106"/>
      <c r="E19" s="106">
        <v>1400</v>
      </c>
      <c r="F19" s="192"/>
    </row>
    <row r="20" ht="27" customHeight="1" spans="1:6">
      <c r="A20" s="105" t="s">
        <v>656</v>
      </c>
      <c r="B20" s="106"/>
      <c r="C20" s="106"/>
      <c r="D20" s="106"/>
      <c r="E20" s="106">
        <v>1700</v>
      </c>
      <c r="F20" s="192"/>
    </row>
    <row r="21" ht="27" customHeight="1" spans="1:6">
      <c r="A21" s="105" t="s">
        <v>657</v>
      </c>
      <c r="B21" s="106"/>
      <c r="C21" s="106"/>
      <c r="D21" s="106"/>
      <c r="E21" s="106">
        <v>2400</v>
      </c>
      <c r="F21" s="192"/>
    </row>
    <row r="22" ht="27" customHeight="1" spans="1:6">
      <c r="A22" s="105" t="s">
        <v>658</v>
      </c>
      <c r="B22" s="106"/>
      <c r="C22" s="106"/>
      <c r="D22" s="106"/>
      <c r="E22" s="106">
        <v>8100</v>
      </c>
      <c r="F22" s="192"/>
    </row>
    <row r="23" ht="27" customHeight="1" spans="1:6">
      <c r="A23" s="105" t="s">
        <v>659</v>
      </c>
      <c r="B23" s="106"/>
      <c r="C23" s="106"/>
      <c r="D23" s="106"/>
      <c r="E23" s="106">
        <v>8500</v>
      </c>
      <c r="F23" s="192"/>
    </row>
    <row r="24" ht="27" customHeight="1" spans="1:6">
      <c r="A24" s="105" t="s">
        <v>660</v>
      </c>
      <c r="B24" s="106"/>
      <c r="C24" s="106"/>
      <c r="D24" s="106"/>
      <c r="E24" s="106">
        <v>3960</v>
      </c>
      <c r="F24" s="192"/>
    </row>
    <row r="25" ht="27" customHeight="1" spans="1:6">
      <c r="A25" s="105" t="s">
        <v>661</v>
      </c>
      <c r="B25" s="106"/>
      <c r="C25" s="106"/>
      <c r="D25" s="106"/>
      <c r="E25" s="106">
        <v>800</v>
      </c>
      <c r="F25" s="192"/>
    </row>
    <row r="26" ht="27" customHeight="1" spans="1:6">
      <c r="A26" s="105" t="s">
        <v>662</v>
      </c>
      <c r="B26" s="106"/>
      <c r="C26" s="106"/>
      <c r="D26" s="106"/>
      <c r="E26" s="106">
        <v>4020</v>
      </c>
      <c r="F26" s="192"/>
    </row>
    <row r="27" ht="27" customHeight="1" spans="1:6">
      <c r="A27" s="105" t="s">
        <v>663</v>
      </c>
      <c r="B27" s="106"/>
      <c r="C27" s="106"/>
      <c r="D27" s="106"/>
      <c r="E27" s="106">
        <v>56390</v>
      </c>
      <c r="F27" s="192"/>
    </row>
    <row r="28" ht="27" customHeight="1" spans="1:6">
      <c r="A28" s="105" t="s">
        <v>664</v>
      </c>
      <c r="B28" s="106"/>
      <c r="C28" s="106"/>
      <c r="D28" s="106"/>
      <c r="E28" s="106">
        <v>14450</v>
      </c>
      <c r="F28" s="192"/>
    </row>
    <row r="29" ht="27" customHeight="1" spans="1:6">
      <c r="A29" s="105" t="s">
        <v>665</v>
      </c>
      <c r="B29" s="106"/>
      <c r="C29" s="106"/>
      <c r="D29" s="106"/>
      <c r="E29" s="106">
        <v>74885.3</v>
      </c>
      <c r="F29" s="192"/>
    </row>
    <row r="30" ht="27" customHeight="1" spans="1:6">
      <c r="A30" s="105" t="s">
        <v>666</v>
      </c>
      <c r="B30" s="106"/>
      <c r="C30" s="106"/>
      <c r="D30" s="106"/>
      <c r="E30" s="106">
        <v>12400</v>
      </c>
      <c r="F30" s="192"/>
    </row>
    <row r="31" ht="27" customHeight="1" spans="1:6">
      <c r="A31" s="105" t="s">
        <v>667</v>
      </c>
      <c r="B31" s="106"/>
      <c r="C31" s="106"/>
      <c r="D31" s="106"/>
      <c r="E31" s="106">
        <v>3757</v>
      </c>
      <c r="F31" s="192"/>
    </row>
    <row r="32" ht="29.45" customHeight="1" spans="1:6">
      <c r="A32" s="122" t="s">
        <v>408</v>
      </c>
      <c r="B32" s="123"/>
      <c r="C32" s="123"/>
      <c r="D32" s="123"/>
      <c r="E32" s="124">
        <f>SUM(E5:E31)</f>
        <v>437848.3</v>
      </c>
      <c r="F32" s="123"/>
    </row>
  </sheetData>
  <mergeCells count="3">
    <mergeCell ref="A1:F1"/>
    <mergeCell ref="A2:F2"/>
    <mergeCell ref="D3:F3"/>
  </mergeCells>
  <pageMargins left="0.590277777777778" right="0.39305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J12" sqref="J12"/>
    </sheetView>
  </sheetViews>
  <sheetFormatPr defaultColWidth="9" defaultRowHeight="14.25" outlineLevelRow="5" outlineLevelCol="5"/>
  <cols>
    <col min="1" max="1" width="32.125" customWidth="1"/>
    <col min="5" max="5" width="10.625" customWidth="1"/>
  </cols>
  <sheetData>
    <row r="1" ht="15" spans="1:6">
      <c r="A1" s="57" t="s">
        <v>668</v>
      </c>
      <c r="B1" s="58"/>
      <c r="C1" s="58"/>
      <c r="D1" s="58"/>
      <c r="E1" s="58"/>
      <c r="F1" s="58"/>
    </row>
    <row r="2" ht="24" customHeight="1" spans="1:6">
      <c r="A2" s="98" t="s">
        <v>669</v>
      </c>
      <c r="B2" s="98"/>
      <c r="C2" s="98"/>
      <c r="D2" s="98"/>
      <c r="E2" s="98"/>
      <c r="F2" s="98"/>
    </row>
    <row r="3" ht="21" customHeight="1" spans="1:6">
      <c r="A3" s="60" t="s">
        <v>130</v>
      </c>
      <c r="B3" s="61"/>
      <c r="C3" s="61"/>
      <c r="D3" s="62" t="s">
        <v>411</v>
      </c>
      <c r="E3" s="62"/>
      <c r="F3" s="62"/>
    </row>
    <row r="4" ht="31.5" customHeight="1" spans="1:6">
      <c r="A4" s="7" t="s">
        <v>132</v>
      </c>
      <c r="B4" s="7" t="s">
        <v>133</v>
      </c>
      <c r="C4" s="7" t="s">
        <v>134</v>
      </c>
      <c r="D4" s="7" t="s">
        <v>135</v>
      </c>
      <c r="E4" s="7" t="s">
        <v>3</v>
      </c>
      <c r="F4" s="63" t="s">
        <v>5</v>
      </c>
    </row>
    <row r="5" ht="31.5" customHeight="1" spans="1:6">
      <c r="A5" s="105"/>
      <c r="B5" s="106"/>
      <c r="C5" s="106"/>
      <c r="D5" s="106"/>
      <c r="E5" s="184"/>
      <c r="F5" s="63"/>
    </row>
    <row r="6" ht="31.5" customHeight="1" spans="1:6">
      <c r="A6" s="158" t="s">
        <v>412</v>
      </c>
      <c r="B6" s="146"/>
      <c r="C6" s="159"/>
      <c r="D6" s="160"/>
      <c r="E6" s="161">
        <f>SUM(E5:E5)</f>
        <v>0</v>
      </c>
      <c r="F6" s="185"/>
    </row>
  </sheetData>
  <mergeCells count="2">
    <mergeCell ref="A2:F2"/>
    <mergeCell ref="D3:F3"/>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pane ySplit="4" topLeftCell="A5" activePane="bottomLeft" state="frozen"/>
      <selection/>
      <selection pane="bottomLeft" activeCell="E5" sqref="E5:E10"/>
    </sheetView>
  </sheetViews>
  <sheetFormatPr defaultColWidth="9" defaultRowHeight="14.25"/>
  <cols>
    <col min="1" max="1" width="37.875" customWidth="1"/>
    <col min="2" max="2" width="8.875" customWidth="1"/>
    <col min="3" max="3" width="6.125" customWidth="1"/>
    <col min="4" max="4" width="11.875" customWidth="1"/>
    <col min="5" max="5" width="9.875" style="118" customWidth="1"/>
  </cols>
  <sheetData>
    <row r="1" ht="18" customHeight="1" spans="1:10">
      <c r="A1" s="164" t="s">
        <v>670</v>
      </c>
      <c r="B1" s="165"/>
      <c r="C1" s="165"/>
      <c r="D1" s="165"/>
      <c r="E1" s="166"/>
      <c r="F1" s="165"/>
      <c r="G1" s="167"/>
      <c r="H1" s="167"/>
      <c r="I1" s="167"/>
      <c r="J1" s="167"/>
    </row>
    <row r="2" ht="29.25" customHeight="1" spans="1:10">
      <c r="A2" s="168" t="s">
        <v>671</v>
      </c>
      <c r="B2" s="169"/>
      <c r="C2" s="169"/>
      <c r="D2" s="169"/>
      <c r="E2" s="170"/>
      <c r="F2" s="169"/>
      <c r="G2" s="167"/>
      <c r="H2" s="167"/>
      <c r="I2" s="167"/>
      <c r="J2" s="167"/>
    </row>
    <row r="3" ht="24.95" customHeight="1" spans="1:10">
      <c r="A3" s="171" t="s">
        <v>130</v>
      </c>
      <c r="B3" s="172"/>
      <c r="C3" s="172"/>
      <c r="D3" s="173" t="s">
        <v>672</v>
      </c>
      <c r="E3" s="173"/>
      <c r="F3" s="173"/>
      <c r="G3" s="167"/>
      <c r="H3" s="167"/>
      <c r="I3" s="167"/>
      <c r="J3" s="167"/>
    </row>
    <row r="4" ht="30" customHeight="1" spans="1:10">
      <c r="A4" s="174" t="s">
        <v>132</v>
      </c>
      <c r="B4" s="174" t="s">
        <v>133</v>
      </c>
      <c r="C4" s="174" t="s">
        <v>134</v>
      </c>
      <c r="D4" s="174" t="s">
        <v>135</v>
      </c>
      <c r="E4" s="174" t="s">
        <v>3</v>
      </c>
      <c r="F4" s="174" t="s">
        <v>5</v>
      </c>
      <c r="G4" s="167"/>
      <c r="H4" s="167"/>
      <c r="I4" s="167"/>
      <c r="J4" s="167"/>
    </row>
    <row r="5" s="20" customFormat="1" ht="36" customHeight="1" spans="1:10">
      <c r="A5" s="105" t="s">
        <v>673</v>
      </c>
      <c r="B5" s="175"/>
      <c r="C5" s="176"/>
      <c r="D5" s="176"/>
      <c r="E5" s="177">
        <v>3924</v>
      </c>
      <c r="F5" s="178"/>
      <c r="G5" s="179"/>
      <c r="H5" s="179"/>
      <c r="I5" s="179"/>
      <c r="J5" s="179"/>
    </row>
    <row r="6" s="20" customFormat="1" ht="30" customHeight="1" spans="1:10">
      <c r="A6" s="105" t="s">
        <v>674</v>
      </c>
      <c r="B6" s="175"/>
      <c r="C6" s="176"/>
      <c r="D6" s="176"/>
      <c r="E6" s="177">
        <v>120</v>
      </c>
      <c r="F6" s="178"/>
      <c r="G6" s="179"/>
      <c r="H6" s="179"/>
      <c r="I6" s="179"/>
      <c r="J6" s="179"/>
    </row>
    <row r="7" s="20" customFormat="1" ht="36" customHeight="1" spans="1:10">
      <c r="A7" s="105" t="s">
        <v>675</v>
      </c>
      <c r="B7" s="175"/>
      <c r="C7" s="176"/>
      <c r="D7" s="176"/>
      <c r="E7" s="177">
        <v>2225</v>
      </c>
      <c r="F7" s="178"/>
      <c r="G7" s="179"/>
      <c r="H7" s="179"/>
      <c r="I7" s="179"/>
      <c r="J7" s="179"/>
    </row>
    <row r="8" s="20" customFormat="1" ht="36" customHeight="1" spans="1:10">
      <c r="A8" s="105" t="s">
        <v>676</v>
      </c>
      <c r="B8" s="175"/>
      <c r="C8" s="176"/>
      <c r="D8" s="176"/>
      <c r="E8" s="177">
        <v>8830</v>
      </c>
      <c r="F8" s="178"/>
      <c r="G8" s="179"/>
      <c r="H8" s="179"/>
      <c r="I8" s="179"/>
      <c r="J8" s="179"/>
    </row>
    <row r="9" s="20" customFormat="1" ht="36" customHeight="1" spans="1:10">
      <c r="A9" s="105" t="s">
        <v>677</v>
      </c>
      <c r="B9" s="175"/>
      <c r="C9" s="176"/>
      <c r="D9" s="176"/>
      <c r="E9" s="177">
        <v>5595</v>
      </c>
      <c r="F9" s="178"/>
      <c r="G9" s="179"/>
      <c r="H9" s="179"/>
      <c r="I9" s="179"/>
      <c r="J9" s="179"/>
    </row>
    <row r="10" s="20" customFormat="1" ht="30" customHeight="1" spans="1:10">
      <c r="A10" s="180" t="s">
        <v>408</v>
      </c>
      <c r="B10" s="181"/>
      <c r="C10" s="181"/>
      <c r="D10" s="181"/>
      <c r="E10" s="182">
        <f>SUM(E5:E9)</f>
        <v>20694</v>
      </c>
      <c r="F10" s="178"/>
      <c r="G10" s="179"/>
      <c r="H10" s="179"/>
      <c r="I10" s="179"/>
      <c r="J10" s="179"/>
    </row>
    <row r="11" spans="1:10">
      <c r="A11" s="167"/>
      <c r="B11" s="167"/>
      <c r="C11" s="167"/>
      <c r="D11" s="167"/>
      <c r="E11" s="183"/>
      <c r="F11" s="167"/>
      <c r="G11" s="167"/>
      <c r="H11" s="167"/>
      <c r="I11" s="167"/>
      <c r="J11" s="167"/>
    </row>
    <row r="12" spans="1:10">
      <c r="A12" s="167"/>
      <c r="B12" s="167"/>
      <c r="C12" s="167"/>
      <c r="D12" s="167"/>
      <c r="E12" s="183"/>
      <c r="F12" s="167"/>
      <c r="G12" s="167"/>
      <c r="H12" s="167"/>
      <c r="I12" s="167"/>
      <c r="J12" s="167"/>
    </row>
    <row r="13" spans="1:10">
      <c r="A13" s="167"/>
      <c r="B13" s="167"/>
      <c r="C13" s="167"/>
      <c r="D13" s="167"/>
      <c r="E13" s="183"/>
      <c r="F13" s="167"/>
      <c r="G13" s="167"/>
      <c r="H13" s="167"/>
      <c r="I13" s="167"/>
      <c r="J13" s="167"/>
    </row>
    <row r="14" spans="1:10">
      <c r="A14" s="167"/>
      <c r="B14" s="167"/>
      <c r="C14" s="167"/>
      <c r="D14" s="167"/>
      <c r="E14" s="183"/>
      <c r="F14" s="167"/>
      <c r="G14" s="167"/>
      <c r="H14" s="167"/>
      <c r="I14" s="167"/>
      <c r="J14" s="167"/>
    </row>
  </sheetData>
  <mergeCells count="2">
    <mergeCell ref="A2:F2"/>
    <mergeCell ref="D3:F3"/>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D4" sqref="D4"/>
    </sheetView>
  </sheetViews>
  <sheetFormatPr defaultColWidth="9" defaultRowHeight="14.25" outlineLevelRow="7" outlineLevelCol="5"/>
  <cols>
    <col min="1" max="1" width="40.75" customWidth="1"/>
    <col min="2" max="4" width="9" style="118"/>
    <col min="5" max="5" width="11.375" style="118" customWidth="1"/>
  </cols>
  <sheetData>
    <row r="1" ht="18" customHeight="1" spans="1:6">
      <c r="A1" s="57" t="s">
        <v>678</v>
      </c>
      <c r="B1" s="162"/>
      <c r="C1" s="162"/>
      <c r="D1" s="162"/>
      <c r="E1" s="162"/>
      <c r="F1" s="58"/>
    </row>
    <row r="2" ht="26.1" customHeight="1" spans="1:6">
      <c r="A2" s="59" t="s">
        <v>679</v>
      </c>
      <c r="B2" s="59"/>
      <c r="C2" s="59"/>
      <c r="D2" s="59"/>
      <c r="E2" s="59"/>
      <c r="F2" s="59"/>
    </row>
    <row r="3" ht="27" customHeight="1" spans="1:6">
      <c r="A3" s="60" t="s">
        <v>130</v>
      </c>
      <c r="B3" s="163"/>
      <c r="C3" s="163"/>
      <c r="D3" s="62" t="s">
        <v>411</v>
      </c>
      <c r="E3" s="62"/>
      <c r="F3" s="62"/>
    </row>
    <row r="4" ht="24" customHeight="1" spans="1:6">
      <c r="A4" s="7" t="s">
        <v>132</v>
      </c>
      <c r="B4" s="7" t="s">
        <v>133</v>
      </c>
      <c r="C4" s="7" t="s">
        <v>134</v>
      </c>
      <c r="D4" s="7" t="s">
        <v>135</v>
      </c>
      <c r="E4" s="7" t="s">
        <v>3</v>
      </c>
      <c r="F4" s="63" t="s">
        <v>5</v>
      </c>
    </row>
    <row r="5" ht="27" customHeight="1" spans="1:6">
      <c r="A5" s="121"/>
      <c r="B5" s="7"/>
      <c r="C5" s="7"/>
      <c r="D5" s="7"/>
      <c r="E5" s="7"/>
      <c r="F5" s="63"/>
    </row>
    <row r="6" ht="30" customHeight="1" spans="1:6">
      <c r="A6" s="105"/>
      <c r="B6" s="7"/>
      <c r="C6" s="7"/>
      <c r="D6" s="7"/>
      <c r="E6" s="7"/>
      <c r="F6" s="63"/>
    </row>
    <row r="7" ht="30" customHeight="1" spans="1:6">
      <c r="A7" s="105"/>
      <c r="B7" s="7"/>
      <c r="C7" s="7"/>
      <c r="D7" s="7"/>
      <c r="E7" s="7"/>
      <c r="F7" s="63"/>
    </row>
    <row r="8" ht="27" customHeight="1" spans="1:6">
      <c r="A8" s="122" t="s">
        <v>408</v>
      </c>
      <c r="B8" s="124"/>
      <c r="C8" s="124"/>
      <c r="D8" s="124"/>
      <c r="E8" s="124">
        <f>SUM(E5:E7)</f>
        <v>0</v>
      </c>
      <c r="F8" s="123"/>
    </row>
  </sheetData>
  <mergeCells count="2">
    <mergeCell ref="A2:F2"/>
    <mergeCell ref="D3:F3"/>
  </mergeCells>
  <pageMargins left="0.550694444444444" right="0.314583333333333" top="0.75" bottom="0.511805555555556"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K17" sqref="K17"/>
    </sheetView>
  </sheetViews>
  <sheetFormatPr defaultColWidth="9" defaultRowHeight="14.25" outlineLevelRow="5" outlineLevelCol="5"/>
  <cols>
    <col min="1" max="1" width="29.25" customWidth="1"/>
    <col min="5" max="5" width="11.125" customWidth="1"/>
  </cols>
  <sheetData>
    <row r="1" ht="15" spans="1:6">
      <c r="A1" s="57" t="s">
        <v>680</v>
      </c>
      <c r="B1" s="58"/>
      <c r="C1" s="58"/>
      <c r="D1" s="58"/>
      <c r="E1" s="58"/>
      <c r="F1" s="58"/>
    </row>
    <row r="2" ht="30" customHeight="1" spans="1:6">
      <c r="A2" s="98" t="s">
        <v>681</v>
      </c>
      <c r="B2" s="98"/>
      <c r="C2" s="98"/>
      <c r="D2" s="98"/>
      <c r="E2" s="98"/>
      <c r="F2" s="98"/>
    </row>
    <row r="3" ht="23.25" customHeight="1" spans="1:6">
      <c r="A3" s="60" t="s">
        <v>130</v>
      </c>
      <c r="B3" s="61"/>
      <c r="C3" s="61"/>
      <c r="D3" s="62" t="s">
        <v>411</v>
      </c>
      <c r="E3" s="62"/>
      <c r="F3" s="62"/>
    </row>
    <row r="4" ht="24.95" customHeight="1" spans="1:6">
      <c r="A4" s="7" t="s">
        <v>132</v>
      </c>
      <c r="B4" s="7" t="s">
        <v>133</v>
      </c>
      <c r="C4" s="7" t="s">
        <v>134</v>
      </c>
      <c r="D4" s="7" t="s">
        <v>135</v>
      </c>
      <c r="E4" s="7" t="s">
        <v>3</v>
      </c>
      <c r="F4" s="63" t="s">
        <v>5</v>
      </c>
    </row>
    <row r="5" ht="35.1" customHeight="1" spans="1:6">
      <c r="A5" s="121"/>
      <c r="B5" s="7"/>
      <c r="C5" s="7"/>
      <c r="D5" s="7"/>
      <c r="E5" s="7"/>
      <c r="F5" s="63"/>
    </row>
    <row r="6" ht="30.75" customHeight="1" spans="1:6">
      <c r="A6" s="158" t="s">
        <v>412</v>
      </c>
      <c r="B6" s="146"/>
      <c r="C6" s="159"/>
      <c r="D6" s="160"/>
      <c r="E6" s="149">
        <f>SUM(E5:E5)</f>
        <v>0</v>
      </c>
      <c r="F6" s="143"/>
    </row>
  </sheetData>
  <mergeCells count="2">
    <mergeCell ref="A2:F2"/>
    <mergeCell ref="D3:F3"/>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4.25" outlineLevelRow="6" outlineLevelCol="5"/>
  <cols>
    <col min="1" max="1" width="29" customWidth="1"/>
    <col min="5" max="5" width="11.125" customWidth="1"/>
  </cols>
  <sheetData>
    <row r="1" ht="15" spans="1:6">
      <c r="A1" s="57" t="s">
        <v>682</v>
      </c>
      <c r="B1" s="58"/>
      <c r="C1" s="58"/>
      <c r="D1" s="58"/>
      <c r="E1" s="58"/>
      <c r="F1" s="58"/>
    </row>
    <row r="2" ht="24" customHeight="1" spans="1:6">
      <c r="A2" s="59" t="s">
        <v>683</v>
      </c>
      <c r="B2" s="59"/>
      <c r="C2" s="59"/>
      <c r="D2" s="59"/>
      <c r="E2" s="59"/>
      <c r="F2" s="59"/>
    </row>
    <row r="3" ht="31.5" customHeight="1" spans="1:6">
      <c r="A3" s="60" t="s">
        <v>130</v>
      </c>
      <c r="B3" s="61"/>
      <c r="C3" s="61"/>
      <c r="D3" s="62" t="s">
        <v>411</v>
      </c>
      <c r="E3" s="62"/>
      <c r="F3" s="62"/>
    </row>
    <row r="4" ht="18.95" customHeight="1" spans="1:6">
      <c r="A4" s="7" t="s">
        <v>132</v>
      </c>
      <c r="B4" s="7" t="s">
        <v>133</v>
      </c>
      <c r="C4" s="7" t="s">
        <v>134</v>
      </c>
      <c r="D4" s="7" t="s">
        <v>135</v>
      </c>
      <c r="E4" s="7" t="s">
        <v>3</v>
      </c>
      <c r="F4" s="63" t="s">
        <v>5</v>
      </c>
    </row>
    <row r="5" ht="29.25" customHeight="1" spans="1:6">
      <c r="A5" s="151"/>
      <c r="B5" s="152"/>
      <c r="C5" s="153"/>
      <c r="D5" s="154"/>
      <c r="E5" s="155"/>
      <c r="F5" s="156"/>
    </row>
    <row r="6" ht="29.25" customHeight="1" spans="1:6">
      <c r="A6" s="112"/>
      <c r="B6" s="115"/>
      <c r="C6" s="157"/>
      <c r="D6" s="88"/>
      <c r="E6" s="155"/>
      <c r="F6" s="83"/>
    </row>
    <row r="7" ht="29.25" customHeight="1" spans="1:6">
      <c r="A7" s="158" t="s">
        <v>412</v>
      </c>
      <c r="B7" s="146"/>
      <c r="C7" s="159"/>
      <c r="D7" s="160"/>
      <c r="E7" s="161">
        <f>SUM(E5:E6)</f>
        <v>0</v>
      </c>
      <c r="F7" s="143"/>
    </row>
  </sheetData>
  <mergeCells count="2">
    <mergeCell ref="A2:F2"/>
    <mergeCell ref="D3:F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4" topLeftCell="A5" activePane="bottomLeft" state="frozen"/>
      <selection/>
      <selection pane="bottomLeft" activeCell="E5" sqref="E5:E9"/>
    </sheetView>
  </sheetViews>
  <sheetFormatPr defaultColWidth="9" defaultRowHeight="14.25" outlineLevelCol="5"/>
  <cols>
    <col min="1" max="1" width="33.75" customWidth="1"/>
    <col min="5" max="5" width="11.375" customWidth="1"/>
  </cols>
  <sheetData>
    <row r="1" ht="15" spans="1:6">
      <c r="A1" s="57" t="s">
        <v>684</v>
      </c>
      <c r="B1" s="58"/>
      <c r="C1" s="58"/>
      <c r="D1" s="58"/>
      <c r="E1" s="58"/>
      <c r="F1" s="58"/>
    </row>
    <row r="2" ht="27" customHeight="1" spans="1:6">
      <c r="A2" s="59" t="s">
        <v>685</v>
      </c>
      <c r="B2" s="59"/>
      <c r="C2" s="59"/>
      <c r="D2" s="59"/>
      <c r="E2" s="59"/>
      <c r="F2" s="59"/>
    </row>
    <row r="3" ht="22.5" customHeight="1" spans="1:6">
      <c r="A3" s="60" t="s">
        <v>130</v>
      </c>
      <c r="B3" s="61"/>
      <c r="C3" s="61"/>
      <c r="D3" s="62" t="s">
        <v>411</v>
      </c>
      <c r="E3" s="62"/>
      <c r="F3" s="62"/>
    </row>
    <row r="4" ht="22.5" customHeight="1" spans="1:6">
      <c r="A4" s="7" t="s">
        <v>132</v>
      </c>
      <c r="B4" s="7" t="s">
        <v>133</v>
      </c>
      <c r="C4" s="7" t="s">
        <v>134</v>
      </c>
      <c r="D4" s="7" t="s">
        <v>135</v>
      </c>
      <c r="E4" s="7" t="s">
        <v>3</v>
      </c>
      <c r="F4" s="63" t="s">
        <v>5</v>
      </c>
    </row>
    <row r="5" ht="31" customHeight="1" spans="1:6">
      <c r="A5" s="105" t="s">
        <v>686</v>
      </c>
      <c r="B5" s="7"/>
      <c r="C5" s="7"/>
      <c r="D5" s="7"/>
      <c r="E5" s="7">
        <v>7350</v>
      </c>
      <c r="F5" s="63"/>
    </row>
    <row r="6" ht="31" customHeight="1" spans="1:6">
      <c r="A6" s="105" t="s">
        <v>687</v>
      </c>
      <c r="B6" s="7"/>
      <c r="C6" s="7"/>
      <c r="D6" s="7"/>
      <c r="E6" s="7">
        <v>109680</v>
      </c>
      <c r="F6" s="63"/>
    </row>
    <row r="7" ht="31" customHeight="1" spans="1:6">
      <c r="A7" s="105" t="s">
        <v>688</v>
      </c>
      <c r="B7" s="7"/>
      <c r="C7" s="7"/>
      <c r="D7" s="7"/>
      <c r="E7" s="7">
        <v>12810</v>
      </c>
      <c r="F7" s="63"/>
    </row>
    <row r="8" ht="32" customHeight="1" spans="1:6">
      <c r="A8" s="105" t="s">
        <v>689</v>
      </c>
      <c r="B8" s="7"/>
      <c r="C8" s="7"/>
      <c r="D8" s="7"/>
      <c r="E8" s="7">
        <v>17880</v>
      </c>
      <c r="F8" s="63"/>
    </row>
    <row r="9" s="144" customFormat="1" ht="30.75" customHeight="1" spans="1:6">
      <c r="A9" s="145" t="s">
        <v>408</v>
      </c>
      <c r="B9" s="146"/>
      <c r="C9" s="147"/>
      <c r="D9" s="148"/>
      <c r="E9" s="149">
        <f>SUM(E5:E8)</f>
        <v>147720</v>
      </c>
      <c r="F9" s="150"/>
    </row>
  </sheetData>
  <mergeCells count="2">
    <mergeCell ref="A2:F2"/>
    <mergeCell ref="D3:F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4.25" outlineLevelRow="6" outlineLevelCol="5"/>
  <cols>
    <col min="1" max="1" width="33" customWidth="1"/>
    <col min="5" max="5" width="11" customWidth="1"/>
  </cols>
  <sheetData>
    <row r="1" ht="15" spans="1:6">
      <c r="A1" s="57" t="s">
        <v>690</v>
      </c>
      <c r="B1" s="58"/>
      <c r="C1" s="58"/>
      <c r="D1" s="58"/>
      <c r="E1" s="58"/>
      <c r="F1" s="58"/>
    </row>
    <row r="2" ht="25.5" customHeight="1" spans="1:6">
      <c r="A2" s="98" t="s">
        <v>691</v>
      </c>
      <c r="B2" s="98"/>
      <c r="C2" s="98"/>
      <c r="D2" s="98"/>
      <c r="E2" s="98"/>
      <c r="F2" s="98"/>
    </row>
    <row r="3" ht="27" customHeight="1" spans="1:6">
      <c r="A3" s="60" t="s">
        <v>130</v>
      </c>
      <c r="B3" s="61"/>
      <c r="C3" s="61"/>
      <c r="D3" s="62" t="s">
        <v>411</v>
      </c>
      <c r="E3" s="62"/>
      <c r="F3" s="62"/>
    </row>
    <row r="4" ht="21" customHeight="1" spans="1:6">
      <c r="A4" s="7" t="s">
        <v>132</v>
      </c>
      <c r="B4" s="7" t="s">
        <v>133</v>
      </c>
      <c r="C4" s="7" t="s">
        <v>134</v>
      </c>
      <c r="D4" s="7" t="s">
        <v>135</v>
      </c>
      <c r="E4" s="7" t="s">
        <v>3</v>
      </c>
      <c r="F4" s="63" t="s">
        <v>5</v>
      </c>
    </row>
    <row r="5" ht="39.75" customHeight="1" spans="1:6">
      <c r="A5" s="85"/>
      <c r="B5" s="132"/>
      <c r="C5" s="133"/>
      <c r="D5" s="134"/>
      <c r="E5" s="135"/>
      <c r="F5" s="136"/>
    </row>
    <row r="6" ht="30.75" customHeight="1" spans="1:6">
      <c r="A6" s="41"/>
      <c r="B6" s="65"/>
      <c r="C6" s="66"/>
      <c r="D6" s="137"/>
      <c r="E6" s="42"/>
      <c r="F6" s="83"/>
    </row>
    <row r="7" ht="30.75" customHeight="1" spans="1:6">
      <c r="A7" s="138" t="s">
        <v>412</v>
      </c>
      <c r="B7" s="139"/>
      <c r="C7" s="140"/>
      <c r="D7" s="141"/>
      <c r="E7" s="142"/>
      <c r="F7" s="143"/>
    </row>
  </sheetData>
  <mergeCells count="2">
    <mergeCell ref="A2:F2"/>
    <mergeCell ref="D3:F3"/>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D4" sqref="D4"/>
    </sheetView>
  </sheetViews>
  <sheetFormatPr defaultColWidth="9" defaultRowHeight="14.25" outlineLevelRow="7" outlineLevelCol="5"/>
  <cols>
    <col min="1" max="1" width="31.875" customWidth="1"/>
    <col min="5" max="5" width="10.5" customWidth="1"/>
  </cols>
  <sheetData>
    <row r="1" ht="15" spans="1:6">
      <c r="A1" s="57" t="s">
        <v>692</v>
      </c>
      <c r="B1" s="58"/>
      <c r="C1" s="58"/>
      <c r="D1" s="58"/>
      <c r="E1" s="58"/>
      <c r="F1" s="58"/>
    </row>
    <row r="2" ht="33.95" customHeight="1" spans="1:6">
      <c r="A2" s="111" t="s">
        <v>693</v>
      </c>
      <c r="B2" s="111"/>
      <c r="C2" s="111"/>
      <c r="D2" s="111"/>
      <c r="E2" s="111"/>
      <c r="F2" s="111"/>
    </row>
    <row r="3" ht="27.95" customHeight="1" spans="1:6">
      <c r="A3" s="60" t="s">
        <v>130</v>
      </c>
      <c r="B3" s="61"/>
      <c r="C3" s="61"/>
      <c r="D3" s="62" t="s">
        <v>411</v>
      </c>
      <c r="E3" s="62"/>
      <c r="F3" s="62"/>
    </row>
    <row r="4" ht="27" customHeight="1" spans="1:6">
      <c r="A4" s="7" t="s">
        <v>132</v>
      </c>
      <c r="B4" s="7" t="s">
        <v>133</v>
      </c>
      <c r="C4" s="7" t="s">
        <v>134</v>
      </c>
      <c r="D4" s="7" t="s">
        <v>135</v>
      </c>
      <c r="E4" s="7" t="s">
        <v>3</v>
      </c>
      <c r="F4" s="63" t="s">
        <v>5</v>
      </c>
    </row>
    <row r="5" ht="33" customHeight="1" spans="1:6">
      <c r="A5" s="105"/>
      <c r="B5" s="76"/>
      <c r="C5" s="76"/>
      <c r="D5" s="76"/>
      <c r="E5" s="125"/>
      <c r="F5" s="77"/>
    </row>
    <row r="6" ht="33" customHeight="1" spans="1:6">
      <c r="A6" s="105"/>
      <c r="B6" s="76"/>
      <c r="C6" s="76"/>
      <c r="D6" s="76"/>
      <c r="E6" s="125"/>
      <c r="F6" s="77"/>
    </row>
    <row r="7" customFormat="1" ht="36" customHeight="1" spans="1:6">
      <c r="A7" s="105"/>
      <c r="B7" s="76"/>
      <c r="C7" s="76"/>
      <c r="D7" s="76"/>
      <c r="E7" s="125"/>
      <c r="F7" s="77"/>
    </row>
    <row r="8" s="20" customFormat="1" ht="42" customHeight="1" spans="1:6">
      <c r="A8" s="126" t="s">
        <v>408</v>
      </c>
      <c r="B8" s="127"/>
      <c r="C8" s="128"/>
      <c r="D8" s="129"/>
      <c r="E8" s="130">
        <f>SUM(E5:E7)</f>
        <v>0</v>
      </c>
      <c r="F8" s="131"/>
    </row>
  </sheetData>
  <mergeCells count="2">
    <mergeCell ref="A2:F2"/>
    <mergeCell ref="D3:F3"/>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pane ySplit="4" topLeftCell="A5" activePane="bottomLeft" state="frozen"/>
      <selection/>
      <selection pane="bottomLeft" activeCell="E9" sqref="E9"/>
    </sheetView>
  </sheetViews>
  <sheetFormatPr defaultColWidth="9" defaultRowHeight="14.25" outlineLevelCol="5"/>
  <cols>
    <col min="1" max="1" width="33.75" customWidth="1"/>
    <col min="5" max="5" width="10.75" style="118" customWidth="1"/>
  </cols>
  <sheetData>
    <row r="1" ht="21" customHeight="1" spans="1:6">
      <c r="A1" s="119" t="s">
        <v>694</v>
      </c>
      <c r="B1" s="119"/>
      <c r="C1" s="119"/>
      <c r="D1" s="119"/>
      <c r="E1" s="120"/>
      <c r="F1" s="119"/>
    </row>
    <row r="2" ht="27.95" customHeight="1" spans="1:6">
      <c r="A2" s="59" t="s">
        <v>695</v>
      </c>
      <c r="B2" s="59"/>
      <c r="C2" s="59"/>
      <c r="D2" s="59"/>
      <c r="E2" s="59"/>
      <c r="F2" s="59"/>
    </row>
    <row r="3" ht="24" customHeight="1" spans="1:6">
      <c r="A3" s="60" t="s">
        <v>130</v>
      </c>
      <c r="B3" s="61"/>
      <c r="C3" s="61"/>
      <c r="D3" s="62" t="s">
        <v>411</v>
      </c>
      <c r="E3" s="62"/>
      <c r="F3" s="62"/>
    </row>
    <row r="4" ht="18.95" customHeight="1" spans="1:6">
      <c r="A4" s="7" t="s">
        <v>132</v>
      </c>
      <c r="B4" s="7" t="s">
        <v>133</v>
      </c>
      <c r="C4" s="7" t="s">
        <v>134</v>
      </c>
      <c r="D4" s="7" t="s">
        <v>135</v>
      </c>
      <c r="E4" s="7" t="s">
        <v>3</v>
      </c>
      <c r="F4" s="63" t="s">
        <v>5</v>
      </c>
    </row>
    <row r="5" customFormat="1" ht="32" customHeight="1" spans="1:6">
      <c r="A5" s="75" t="s">
        <v>696</v>
      </c>
      <c r="B5" s="76"/>
      <c r="C5" s="76"/>
      <c r="D5" s="76"/>
      <c r="E5" s="76">
        <v>10400</v>
      </c>
      <c r="F5" s="77"/>
    </row>
    <row r="6" customFormat="1" ht="36" customHeight="1" spans="1:6">
      <c r="A6" s="75" t="s">
        <v>697</v>
      </c>
      <c r="B6" s="76"/>
      <c r="C6" s="76"/>
      <c r="D6" s="76"/>
      <c r="E6" s="76">
        <v>735</v>
      </c>
      <c r="F6" s="77"/>
    </row>
    <row r="7" customFormat="1" ht="36" customHeight="1" spans="1:6">
      <c r="A7" s="121" t="s">
        <v>698</v>
      </c>
      <c r="B7" s="7"/>
      <c r="C7" s="7"/>
      <c r="D7" s="7"/>
      <c r="E7" s="7">
        <v>3905</v>
      </c>
      <c r="F7" s="77"/>
    </row>
    <row r="8" customFormat="1" ht="36" customHeight="1" spans="1:6">
      <c r="A8" s="121" t="s">
        <v>699</v>
      </c>
      <c r="B8" s="7"/>
      <c r="C8" s="7"/>
      <c r="D8" s="7"/>
      <c r="E8" s="7">
        <v>3860</v>
      </c>
      <c r="F8" s="77"/>
    </row>
    <row r="9" customFormat="1" ht="36" customHeight="1" spans="1:6">
      <c r="A9" s="121" t="s">
        <v>700</v>
      </c>
      <c r="B9" s="7"/>
      <c r="C9" s="7"/>
      <c r="D9" s="7"/>
      <c r="E9" s="7">
        <v>8280</v>
      </c>
      <c r="F9" s="77"/>
    </row>
    <row r="10" customFormat="1" ht="36" customHeight="1" spans="1:6">
      <c r="A10" s="121" t="s">
        <v>701</v>
      </c>
      <c r="B10" s="7"/>
      <c r="C10" s="7"/>
      <c r="D10" s="7"/>
      <c r="E10" s="7">
        <v>505</v>
      </c>
      <c r="F10" s="77"/>
    </row>
    <row r="11" s="20" customFormat="1" ht="30" customHeight="1" spans="1:6">
      <c r="A11" s="122" t="s">
        <v>408</v>
      </c>
      <c r="B11" s="123"/>
      <c r="C11" s="123"/>
      <c r="D11" s="123"/>
      <c r="E11" s="124">
        <f>SUM(E5:E10)</f>
        <v>27685</v>
      </c>
      <c r="F11" s="123"/>
    </row>
  </sheetData>
  <mergeCells count="3">
    <mergeCell ref="A1:F1"/>
    <mergeCell ref="A2:F2"/>
    <mergeCell ref="D3:F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6"/>
  <sheetViews>
    <sheetView workbookViewId="0">
      <pane ySplit="4" topLeftCell="A257" activePane="bottomLeft" state="frozen"/>
      <selection/>
      <selection pane="bottomLeft" activeCell="E266" sqref="E266"/>
    </sheetView>
  </sheetViews>
  <sheetFormatPr defaultColWidth="9" defaultRowHeight="12.75" outlineLevelCol="5"/>
  <cols>
    <col min="1" max="1" width="45.375" style="240" customWidth="1"/>
    <col min="2" max="3" width="9" style="240"/>
    <col min="4" max="4" width="7.75" style="241" customWidth="1"/>
    <col min="5" max="5" width="11" style="242" customWidth="1"/>
    <col min="6" max="16384" width="9" style="240"/>
  </cols>
  <sheetData>
    <row r="1" ht="15" customHeight="1" spans="1:6">
      <c r="A1" s="243" t="s">
        <v>128</v>
      </c>
      <c r="B1" s="244"/>
      <c r="C1" s="244"/>
      <c r="D1" s="245"/>
      <c r="E1" s="246"/>
      <c r="F1" s="244"/>
    </row>
    <row r="2" ht="18.75" spans="1:6">
      <c r="A2" s="98" t="s">
        <v>129</v>
      </c>
      <c r="B2" s="247"/>
      <c r="C2" s="247"/>
      <c r="D2" s="248"/>
      <c r="E2" s="249"/>
      <c r="F2" s="247"/>
    </row>
    <row r="3" ht="19.5" customHeight="1" spans="1:6">
      <c r="A3" s="250" t="s">
        <v>130</v>
      </c>
      <c r="B3" s="251"/>
      <c r="C3" s="251"/>
      <c r="D3" s="252"/>
      <c r="E3" s="253" t="s">
        <v>131</v>
      </c>
      <c r="F3" s="254"/>
    </row>
    <row r="4" ht="19.5" customHeight="1" spans="1:6">
      <c r="A4" s="106" t="s">
        <v>132</v>
      </c>
      <c r="B4" s="106" t="s">
        <v>133</v>
      </c>
      <c r="C4" s="106" t="s">
        <v>134</v>
      </c>
      <c r="D4" s="255" t="s">
        <v>135</v>
      </c>
      <c r="E4" s="256" t="s">
        <v>3</v>
      </c>
      <c r="F4" s="192" t="s">
        <v>5</v>
      </c>
    </row>
    <row r="5" ht="19.5" customHeight="1" spans="1:6">
      <c r="A5" s="105" t="s">
        <v>136</v>
      </c>
      <c r="B5" s="106" t="s">
        <v>137</v>
      </c>
      <c r="C5" s="106">
        <f>2+1+1</f>
        <v>4</v>
      </c>
      <c r="D5" s="255">
        <v>120</v>
      </c>
      <c r="E5" s="256">
        <f>C5*D5</f>
        <v>480</v>
      </c>
      <c r="F5" s="192"/>
    </row>
    <row r="6" ht="19.5" customHeight="1" spans="1:6">
      <c r="A6" s="105" t="s">
        <v>138</v>
      </c>
      <c r="B6" s="106" t="s">
        <v>137</v>
      </c>
      <c r="C6" s="106">
        <f>1+1+1+4+1+2+4</f>
        <v>14</v>
      </c>
      <c r="D6" s="255">
        <v>445</v>
      </c>
      <c r="E6" s="256">
        <f t="shared" ref="E6:E16" si="0">C6*D6</f>
        <v>6230</v>
      </c>
      <c r="F6" s="192"/>
    </row>
    <row r="7" ht="19.5" customHeight="1" spans="1:6">
      <c r="A7" s="105" t="s">
        <v>139</v>
      </c>
      <c r="B7" s="106" t="s">
        <v>137</v>
      </c>
      <c r="C7" s="106">
        <v>1</v>
      </c>
      <c r="D7" s="255">
        <v>120</v>
      </c>
      <c r="E7" s="256">
        <f t="shared" si="0"/>
        <v>120</v>
      </c>
      <c r="F7" s="192"/>
    </row>
    <row r="8" ht="19.5" customHeight="1" spans="1:6">
      <c r="A8" s="105" t="s">
        <v>140</v>
      </c>
      <c r="B8" s="106" t="s">
        <v>141</v>
      </c>
      <c r="C8" s="106">
        <v>1</v>
      </c>
      <c r="D8" s="255">
        <v>518</v>
      </c>
      <c r="E8" s="256">
        <f t="shared" si="0"/>
        <v>518</v>
      </c>
      <c r="F8" s="192"/>
    </row>
    <row r="9" ht="19.5" customHeight="1" spans="1:6">
      <c r="A9" s="105" t="s">
        <v>142</v>
      </c>
      <c r="B9" s="106" t="s">
        <v>143</v>
      </c>
      <c r="C9" s="106">
        <v>1</v>
      </c>
      <c r="D9" s="255">
        <v>5</v>
      </c>
      <c r="E9" s="256">
        <f t="shared" si="0"/>
        <v>5</v>
      </c>
      <c r="F9" s="192"/>
    </row>
    <row r="10" ht="19.5" customHeight="1" spans="1:6">
      <c r="A10" s="105" t="s">
        <v>144</v>
      </c>
      <c r="B10" s="106" t="s">
        <v>145</v>
      </c>
      <c r="C10" s="106">
        <f>1+3</f>
        <v>4</v>
      </c>
      <c r="D10" s="255">
        <v>10</v>
      </c>
      <c r="E10" s="256">
        <f t="shared" si="0"/>
        <v>40</v>
      </c>
      <c r="F10" s="192"/>
    </row>
    <row r="11" ht="19.5" customHeight="1" spans="1:6">
      <c r="A11" s="105" t="s">
        <v>146</v>
      </c>
      <c r="B11" s="106" t="s">
        <v>145</v>
      </c>
      <c r="C11" s="106">
        <f>2+2+5</f>
        <v>9</v>
      </c>
      <c r="D11" s="255">
        <v>15</v>
      </c>
      <c r="E11" s="256">
        <f t="shared" si="0"/>
        <v>135</v>
      </c>
      <c r="F11" s="192"/>
    </row>
    <row r="12" ht="19.5" customHeight="1" spans="1:6">
      <c r="A12" s="105" t="s">
        <v>147</v>
      </c>
      <c r="B12" s="106" t="s">
        <v>137</v>
      </c>
      <c r="C12" s="106">
        <f>20+10</f>
        <v>30</v>
      </c>
      <c r="D12" s="255">
        <v>2.5</v>
      </c>
      <c r="E12" s="256">
        <f t="shared" si="0"/>
        <v>75</v>
      </c>
      <c r="F12" s="192"/>
    </row>
    <row r="13" ht="19.5" customHeight="1" spans="1:6">
      <c r="A13" s="105" t="s">
        <v>148</v>
      </c>
      <c r="B13" s="106" t="s">
        <v>145</v>
      </c>
      <c r="C13" s="106">
        <v>1</v>
      </c>
      <c r="D13" s="255">
        <v>30</v>
      </c>
      <c r="E13" s="256">
        <f t="shared" si="0"/>
        <v>30</v>
      </c>
      <c r="F13" s="192"/>
    </row>
    <row r="14" ht="19.5" customHeight="1" spans="1:6">
      <c r="A14" s="105" t="s">
        <v>149</v>
      </c>
      <c r="B14" s="106" t="s">
        <v>145</v>
      </c>
      <c r="C14" s="106">
        <v>5</v>
      </c>
      <c r="D14" s="255">
        <v>1.5</v>
      </c>
      <c r="E14" s="256">
        <f t="shared" si="0"/>
        <v>7.5</v>
      </c>
      <c r="F14" s="192"/>
    </row>
    <row r="15" ht="19.5" customHeight="1" spans="1:6">
      <c r="A15" s="105" t="s">
        <v>150</v>
      </c>
      <c r="B15" s="106" t="s">
        <v>145</v>
      </c>
      <c r="C15" s="106">
        <f>2+5</f>
        <v>7</v>
      </c>
      <c r="D15" s="255">
        <v>6.5</v>
      </c>
      <c r="E15" s="256">
        <f t="shared" si="0"/>
        <v>45.5</v>
      </c>
      <c r="F15" s="192"/>
    </row>
    <row r="16" ht="19.5" customHeight="1" spans="1:6">
      <c r="A16" s="105" t="s">
        <v>151</v>
      </c>
      <c r="B16" s="106" t="s">
        <v>145</v>
      </c>
      <c r="C16" s="106">
        <f>3+2+3</f>
        <v>8</v>
      </c>
      <c r="D16" s="255">
        <v>28</v>
      </c>
      <c r="E16" s="256">
        <f t="shared" si="0"/>
        <v>224</v>
      </c>
      <c r="F16" s="192"/>
    </row>
    <row r="17" ht="19.5" customHeight="1" spans="1:6">
      <c r="A17" s="105" t="s">
        <v>152</v>
      </c>
      <c r="B17" s="106" t="s">
        <v>153</v>
      </c>
      <c r="C17" s="106">
        <f>3+1</f>
        <v>4</v>
      </c>
      <c r="D17" s="255">
        <v>3</v>
      </c>
      <c r="E17" s="256">
        <f t="shared" ref="E17:E55" si="1">C17*D17</f>
        <v>12</v>
      </c>
      <c r="F17" s="192"/>
    </row>
    <row r="18" ht="19.5" customHeight="1" spans="1:6">
      <c r="A18" s="105" t="s">
        <v>154</v>
      </c>
      <c r="B18" s="106" t="s">
        <v>155</v>
      </c>
      <c r="C18" s="106">
        <f>3+2+3+4+3+4+4</f>
        <v>23</v>
      </c>
      <c r="D18" s="255">
        <v>25.5</v>
      </c>
      <c r="E18" s="256">
        <f t="shared" si="1"/>
        <v>586.5</v>
      </c>
      <c r="F18" s="192"/>
    </row>
    <row r="19" ht="19.5" customHeight="1" spans="1:6">
      <c r="A19" s="105" t="s">
        <v>156</v>
      </c>
      <c r="B19" s="106" t="s">
        <v>137</v>
      </c>
      <c r="C19" s="106">
        <f>2+1</f>
        <v>3</v>
      </c>
      <c r="D19" s="255">
        <v>8</v>
      </c>
      <c r="E19" s="256">
        <f t="shared" si="1"/>
        <v>24</v>
      </c>
      <c r="F19" s="192"/>
    </row>
    <row r="20" ht="19.5" customHeight="1" spans="1:6">
      <c r="A20" s="105" t="s">
        <v>157</v>
      </c>
      <c r="B20" s="106" t="s">
        <v>137</v>
      </c>
      <c r="C20" s="106">
        <v>10</v>
      </c>
      <c r="D20" s="255">
        <v>1</v>
      </c>
      <c r="E20" s="256">
        <f t="shared" si="1"/>
        <v>10</v>
      </c>
      <c r="F20" s="192"/>
    </row>
    <row r="21" ht="19.5" customHeight="1" spans="1:6">
      <c r="A21" s="105" t="s">
        <v>158</v>
      </c>
      <c r="B21" s="106" t="s">
        <v>137</v>
      </c>
      <c r="C21" s="106">
        <f>10+4</f>
        <v>14</v>
      </c>
      <c r="D21" s="255">
        <v>8</v>
      </c>
      <c r="E21" s="256">
        <f t="shared" si="1"/>
        <v>112</v>
      </c>
      <c r="F21" s="192"/>
    </row>
    <row r="22" ht="19.5" customHeight="1" spans="1:6">
      <c r="A22" s="105" t="s">
        <v>159</v>
      </c>
      <c r="B22" s="106" t="s">
        <v>160</v>
      </c>
      <c r="C22" s="106">
        <f>3+4+3</f>
        <v>10</v>
      </c>
      <c r="D22" s="255">
        <v>6</v>
      </c>
      <c r="E22" s="256">
        <f t="shared" si="1"/>
        <v>60</v>
      </c>
      <c r="F22" s="192"/>
    </row>
    <row r="23" ht="19.5" customHeight="1" spans="1:6">
      <c r="A23" s="105" t="s">
        <v>161</v>
      </c>
      <c r="B23" s="106" t="s">
        <v>145</v>
      </c>
      <c r="C23" s="106">
        <v>1</v>
      </c>
      <c r="D23" s="255">
        <v>28</v>
      </c>
      <c r="E23" s="256">
        <f t="shared" si="1"/>
        <v>28</v>
      </c>
      <c r="F23" s="192"/>
    </row>
    <row r="24" ht="19.5" customHeight="1" spans="1:6">
      <c r="A24" s="105" t="s">
        <v>162</v>
      </c>
      <c r="B24" s="106" t="s">
        <v>137</v>
      </c>
      <c r="C24" s="106">
        <v>1</v>
      </c>
      <c r="D24" s="255">
        <v>35</v>
      </c>
      <c r="E24" s="256">
        <f t="shared" si="1"/>
        <v>35</v>
      </c>
      <c r="F24" s="192"/>
    </row>
    <row r="25" ht="19.5" customHeight="1" spans="1:6">
      <c r="A25" s="105" t="s">
        <v>163</v>
      </c>
      <c r="B25" s="106" t="s">
        <v>137</v>
      </c>
      <c r="C25" s="106">
        <f>1+2</f>
        <v>3</v>
      </c>
      <c r="D25" s="255">
        <v>35</v>
      </c>
      <c r="E25" s="256">
        <f t="shared" si="1"/>
        <v>105</v>
      </c>
      <c r="F25" s="192"/>
    </row>
    <row r="26" ht="19.5" customHeight="1" spans="1:6">
      <c r="A26" s="105" t="s">
        <v>164</v>
      </c>
      <c r="B26" s="106" t="s">
        <v>137</v>
      </c>
      <c r="C26" s="106">
        <v>1</v>
      </c>
      <c r="D26" s="255">
        <v>55</v>
      </c>
      <c r="E26" s="256">
        <f t="shared" si="1"/>
        <v>55</v>
      </c>
      <c r="F26" s="192"/>
    </row>
    <row r="27" ht="19.5" customHeight="1" spans="1:6">
      <c r="A27" s="105" t="s">
        <v>165</v>
      </c>
      <c r="B27" s="106" t="s">
        <v>137</v>
      </c>
      <c r="C27" s="106">
        <v>10</v>
      </c>
      <c r="D27" s="255">
        <v>20</v>
      </c>
      <c r="E27" s="256">
        <f t="shared" si="1"/>
        <v>200</v>
      </c>
      <c r="F27" s="192"/>
    </row>
    <row r="28" ht="19.5" customHeight="1" spans="1:6">
      <c r="A28" s="105" t="s">
        <v>166</v>
      </c>
      <c r="B28" s="106" t="s">
        <v>160</v>
      </c>
      <c r="C28" s="106">
        <v>2</v>
      </c>
      <c r="D28" s="255">
        <v>25</v>
      </c>
      <c r="E28" s="256">
        <f t="shared" si="1"/>
        <v>50</v>
      </c>
      <c r="F28" s="192"/>
    </row>
    <row r="29" ht="19.5" customHeight="1" spans="1:6">
      <c r="A29" s="105" t="s">
        <v>167</v>
      </c>
      <c r="B29" s="106" t="s">
        <v>160</v>
      </c>
      <c r="C29" s="106">
        <v>3</v>
      </c>
      <c r="D29" s="255">
        <v>30</v>
      </c>
      <c r="E29" s="256">
        <f t="shared" si="1"/>
        <v>90</v>
      </c>
      <c r="F29" s="192"/>
    </row>
    <row r="30" ht="19.5" customHeight="1" spans="1:6">
      <c r="A30" s="105" t="s">
        <v>168</v>
      </c>
      <c r="B30" s="106" t="s">
        <v>145</v>
      </c>
      <c r="C30" s="106">
        <v>1</v>
      </c>
      <c r="D30" s="255">
        <v>28</v>
      </c>
      <c r="E30" s="256">
        <f t="shared" si="1"/>
        <v>28</v>
      </c>
      <c r="F30" s="192"/>
    </row>
    <row r="31" ht="19.5" customHeight="1" spans="1:6">
      <c r="A31" s="105" t="s">
        <v>169</v>
      </c>
      <c r="B31" s="106" t="s">
        <v>137</v>
      </c>
      <c r="C31" s="106">
        <v>20</v>
      </c>
      <c r="D31" s="255">
        <v>5</v>
      </c>
      <c r="E31" s="256">
        <f t="shared" si="1"/>
        <v>100</v>
      </c>
      <c r="F31" s="192"/>
    </row>
    <row r="32" ht="19.5" customHeight="1" spans="1:6">
      <c r="A32" s="105" t="s">
        <v>170</v>
      </c>
      <c r="B32" s="106" t="s">
        <v>137</v>
      </c>
      <c r="C32" s="106">
        <v>2</v>
      </c>
      <c r="D32" s="255">
        <v>95</v>
      </c>
      <c r="E32" s="256">
        <f t="shared" si="1"/>
        <v>190</v>
      </c>
      <c r="F32" s="192"/>
    </row>
    <row r="33" ht="19.5" customHeight="1" spans="1:6">
      <c r="A33" s="105" t="s">
        <v>171</v>
      </c>
      <c r="B33" s="106" t="s">
        <v>137</v>
      </c>
      <c r="C33" s="106">
        <f>1+3</f>
        <v>4</v>
      </c>
      <c r="D33" s="255">
        <v>5</v>
      </c>
      <c r="E33" s="256">
        <f t="shared" si="1"/>
        <v>20</v>
      </c>
      <c r="F33" s="192"/>
    </row>
    <row r="34" ht="19.5" customHeight="1" spans="1:6">
      <c r="A34" s="105" t="s">
        <v>172</v>
      </c>
      <c r="B34" s="106" t="s">
        <v>137</v>
      </c>
      <c r="C34" s="106">
        <v>2</v>
      </c>
      <c r="D34" s="255">
        <v>12</v>
      </c>
      <c r="E34" s="256">
        <f t="shared" si="1"/>
        <v>24</v>
      </c>
      <c r="F34" s="192"/>
    </row>
    <row r="35" ht="19.5" customHeight="1" spans="1:6">
      <c r="A35" s="105" t="s">
        <v>173</v>
      </c>
      <c r="B35" s="106" t="s">
        <v>174</v>
      </c>
      <c r="C35" s="106">
        <f>2+2</f>
        <v>4</v>
      </c>
      <c r="D35" s="255">
        <v>8</v>
      </c>
      <c r="E35" s="256">
        <f t="shared" si="1"/>
        <v>32</v>
      </c>
      <c r="F35" s="192"/>
    </row>
    <row r="36" ht="19.5" customHeight="1" spans="1:6">
      <c r="A36" s="105" t="s">
        <v>175</v>
      </c>
      <c r="B36" s="106" t="s">
        <v>160</v>
      </c>
      <c r="C36" s="106">
        <v>2</v>
      </c>
      <c r="D36" s="255">
        <v>30</v>
      </c>
      <c r="E36" s="256">
        <f t="shared" si="1"/>
        <v>60</v>
      </c>
      <c r="F36" s="192"/>
    </row>
    <row r="37" ht="19.5" customHeight="1" spans="1:6">
      <c r="A37" s="105" t="s">
        <v>176</v>
      </c>
      <c r="B37" s="106" t="s">
        <v>160</v>
      </c>
      <c r="C37" s="106">
        <f>4</f>
        <v>4</v>
      </c>
      <c r="D37" s="255">
        <v>10</v>
      </c>
      <c r="E37" s="256">
        <f t="shared" si="1"/>
        <v>40</v>
      </c>
      <c r="F37" s="192"/>
    </row>
    <row r="38" ht="19.5" customHeight="1" spans="1:6">
      <c r="A38" s="105" t="s">
        <v>177</v>
      </c>
      <c r="B38" s="106" t="s">
        <v>137</v>
      </c>
      <c r="C38" s="106">
        <v>1</v>
      </c>
      <c r="D38" s="255">
        <v>115</v>
      </c>
      <c r="E38" s="256">
        <f t="shared" si="1"/>
        <v>115</v>
      </c>
      <c r="F38" s="192"/>
    </row>
    <row r="39" ht="19.5" customHeight="1" spans="1:6">
      <c r="A39" s="105" t="s">
        <v>178</v>
      </c>
      <c r="B39" s="106" t="s">
        <v>160</v>
      </c>
      <c r="C39" s="106">
        <v>1</v>
      </c>
      <c r="D39" s="255">
        <v>35</v>
      </c>
      <c r="E39" s="256">
        <f t="shared" si="1"/>
        <v>35</v>
      </c>
      <c r="F39" s="192"/>
    </row>
    <row r="40" ht="19.5" customHeight="1" spans="1:6">
      <c r="A40" s="105" t="s">
        <v>179</v>
      </c>
      <c r="B40" s="106" t="s">
        <v>180</v>
      </c>
      <c r="C40" s="106">
        <v>1</v>
      </c>
      <c r="D40" s="255">
        <v>14.5</v>
      </c>
      <c r="E40" s="256">
        <f t="shared" si="1"/>
        <v>14.5</v>
      </c>
      <c r="F40" s="192"/>
    </row>
    <row r="41" ht="19.5" customHeight="1" spans="1:6">
      <c r="A41" s="105" t="s">
        <v>181</v>
      </c>
      <c r="B41" s="106" t="s">
        <v>137</v>
      </c>
      <c r="C41" s="106">
        <v>2</v>
      </c>
      <c r="D41" s="255">
        <v>25</v>
      </c>
      <c r="E41" s="256">
        <f t="shared" si="1"/>
        <v>50</v>
      </c>
      <c r="F41" s="192"/>
    </row>
    <row r="42" ht="19.5" customHeight="1" spans="1:6">
      <c r="A42" s="105" t="s">
        <v>182</v>
      </c>
      <c r="B42" s="106" t="s">
        <v>137</v>
      </c>
      <c r="C42" s="106">
        <v>2</v>
      </c>
      <c r="D42" s="255">
        <v>28</v>
      </c>
      <c r="E42" s="256">
        <f t="shared" si="1"/>
        <v>56</v>
      </c>
      <c r="F42" s="192"/>
    </row>
    <row r="43" ht="19.5" customHeight="1" spans="1:6">
      <c r="A43" s="105" t="s">
        <v>183</v>
      </c>
      <c r="B43" s="106" t="s">
        <v>137</v>
      </c>
      <c r="C43" s="106">
        <v>10</v>
      </c>
      <c r="D43" s="255">
        <v>3</v>
      </c>
      <c r="E43" s="256">
        <f t="shared" si="1"/>
        <v>30</v>
      </c>
      <c r="F43" s="192"/>
    </row>
    <row r="44" ht="19.5" customHeight="1" spans="1:6">
      <c r="A44" s="105" t="s">
        <v>184</v>
      </c>
      <c r="B44" s="106" t="s">
        <v>160</v>
      </c>
      <c r="C44" s="106">
        <v>2</v>
      </c>
      <c r="D44" s="255">
        <v>35</v>
      </c>
      <c r="E44" s="256">
        <f t="shared" si="1"/>
        <v>70</v>
      </c>
      <c r="F44" s="192"/>
    </row>
    <row r="45" ht="19.5" customHeight="1" spans="1:6">
      <c r="A45" s="105" t="s">
        <v>185</v>
      </c>
      <c r="B45" s="106" t="s">
        <v>137</v>
      </c>
      <c r="C45" s="106">
        <v>1</v>
      </c>
      <c r="D45" s="255">
        <v>45</v>
      </c>
      <c r="E45" s="256">
        <f t="shared" si="1"/>
        <v>45</v>
      </c>
      <c r="F45" s="192"/>
    </row>
    <row r="46" ht="19.5" customHeight="1" spans="1:6">
      <c r="A46" s="105" t="s">
        <v>186</v>
      </c>
      <c r="B46" s="106" t="s">
        <v>174</v>
      </c>
      <c r="C46" s="106">
        <v>1</v>
      </c>
      <c r="D46" s="255">
        <v>25</v>
      </c>
      <c r="E46" s="256">
        <f t="shared" si="1"/>
        <v>25</v>
      </c>
      <c r="F46" s="192"/>
    </row>
    <row r="47" ht="19.5" customHeight="1" spans="1:6">
      <c r="A47" s="105" t="s">
        <v>187</v>
      </c>
      <c r="B47" s="106" t="s">
        <v>174</v>
      </c>
      <c r="C47" s="106">
        <v>1</v>
      </c>
      <c r="D47" s="255">
        <v>35</v>
      </c>
      <c r="E47" s="256">
        <f t="shared" si="1"/>
        <v>35</v>
      </c>
      <c r="F47" s="192"/>
    </row>
    <row r="48" ht="19.5" customHeight="1" spans="1:6">
      <c r="A48" s="105" t="s">
        <v>188</v>
      </c>
      <c r="B48" s="106" t="s">
        <v>153</v>
      </c>
      <c r="C48" s="106">
        <v>5</v>
      </c>
      <c r="D48" s="255">
        <v>25</v>
      </c>
      <c r="E48" s="256">
        <f t="shared" si="1"/>
        <v>125</v>
      </c>
      <c r="F48" s="192"/>
    </row>
    <row r="49" ht="19.5" customHeight="1" spans="1:6">
      <c r="A49" s="105" t="s">
        <v>189</v>
      </c>
      <c r="B49" s="106" t="s">
        <v>180</v>
      </c>
      <c r="C49" s="106">
        <v>5</v>
      </c>
      <c r="D49" s="255">
        <v>3</v>
      </c>
      <c r="E49" s="256">
        <f t="shared" si="1"/>
        <v>15</v>
      </c>
      <c r="F49" s="192"/>
    </row>
    <row r="50" ht="19.5" customHeight="1" spans="1:6">
      <c r="A50" s="105" t="s">
        <v>190</v>
      </c>
      <c r="B50" s="106" t="s">
        <v>137</v>
      </c>
      <c r="C50" s="106">
        <f>1+1</f>
        <v>2</v>
      </c>
      <c r="D50" s="255">
        <v>65</v>
      </c>
      <c r="E50" s="256">
        <f t="shared" si="1"/>
        <v>130</v>
      </c>
      <c r="F50" s="192"/>
    </row>
    <row r="51" ht="19.5" customHeight="1" spans="1:6">
      <c r="A51" s="105" t="s">
        <v>191</v>
      </c>
      <c r="B51" s="106" t="s">
        <v>143</v>
      </c>
      <c r="C51" s="106">
        <v>2</v>
      </c>
      <c r="D51" s="255">
        <v>8</v>
      </c>
      <c r="E51" s="256">
        <f t="shared" si="1"/>
        <v>16</v>
      </c>
      <c r="F51" s="192"/>
    </row>
    <row r="52" ht="19.5" customHeight="1" spans="1:6">
      <c r="A52" s="105" t="s">
        <v>192</v>
      </c>
      <c r="B52" s="106" t="s">
        <v>180</v>
      </c>
      <c r="C52" s="106">
        <v>2</v>
      </c>
      <c r="D52" s="255">
        <v>6</v>
      </c>
      <c r="E52" s="256">
        <f t="shared" si="1"/>
        <v>12</v>
      </c>
      <c r="F52" s="192"/>
    </row>
    <row r="53" ht="19.5" customHeight="1" spans="1:6">
      <c r="A53" s="105" t="s">
        <v>193</v>
      </c>
      <c r="B53" s="106" t="s">
        <v>160</v>
      </c>
      <c r="C53" s="106">
        <v>3</v>
      </c>
      <c r="D53" s="255">
        <v>20</v>
      </c>
      <c r="E53" s="256">
        <f t="shared" si="1"/>
        <v>60</v>
      </c>
      <c r="F53" s="192"/>
    </row>
    <row r="54" ht="19.5" customHeight="1" spans="1:6">
      <c r="A54" s="105" t="s">
        <v>194</v>
      </c>
      <c r="B54" s="106" t="s">
        <v>137</v>
      </c>
      <c r="C54" s="106">
        <v>100</v>
      </c>
      <c r="D54" s="255">
        <v>3</v>
      </c>
      <c r="E54" s="256">
        <f t="shared" si="1"/>
        <v>300</v>
      </c>
      <c r="F54" s="192"/>
    </row>
    <row r="55" ht="19.5" customHeight="1" spans="1:6">
      <c r="A55" s="105" t="s">
        <v>195</v>
      </c>
      <c r="B55" s="106" t="s">
        <v>160</v>
      </c>
      <c r="C55" s="106">
        <v>2</v>
      </c>
      <c r="D55" s="255">
        <v>12</v>
      </c>
      <c r="E55" s="256">
        <f t="shared" si="1"/>
        <v>24</v>
      </c>
      <c r="F55" s="192"/>
    </row>
    <row r="56" ht="19.5" customHeight="1" spans="1:6">
      <c r="A56" s="105" t="s">
        <v>196</v>
      </c>
      <c r="B56" s="106" t="s">
        <v>145</v>
      </c>
      <c r="C56" s="106">
        <f>1+2</f>
        <v>3</v>
      </c>
      <c r="D56" s="255">
        <v>10</v>
      </c>
      <c r="E56" s="256">
        <f t="shared" ref="E56:E87" si="2">C56*D56</f>
        <v>30</v>
      </c>
      <c r="F56" s="192"/>
    </row>
    <row r="57" ht="19.5" customHeight="1" spans="1:6">
      <c r="A57" s="105" t="s">
        <v>197</v>
      </c>
      <c r="B57" s="106" t="s">
        <v>145</v>
      </c>
      <c r="C57" s="106">
        <f>1+1</f>
        <v>2</v>
      </c>
      <c r="D57" s="255">
        <v>15</v>
      </c>
      <c r="E57" s="256">
        <f t="shared" si="2"/>
        <v>30</v>
      </c>
      <c r="F57" s="192"/>
    </row>
    <row r="58" ht="19.5" customHeight="1" spans="1:6">
      <c r="A58" s="105" t="s">
        <v>198</v>
      </c>
      <c r="B58" s="106" t="s">
        <v>160</v>
      </c>
      <c r="C58" s="106">
        <f>2+2</f>
        <v>4</v>
      </c>
      <c r="D58" s="255">
        <v>10</v>
      </c>
      <c r="E58" s="256">
        <f t="shared" si="2"/>
        <v>40</v>
      </c>
      <c r="F58" s="192"/>
    </row>
    <row r="59" ht="19.5" customHeight="1" spans="1:6">
      <c r="A59" s="105" t="s">
        <v>199</v>
      </c>
      <c r="B59" s="106" t="s">
        <v>155</v>
      </c>
      <c r="C59" s="106">
        <f>2+3+1+3+4+4+4+2+4</f>
        <v>27</v>
      </c>
      <c r="D59" s="255">
        <v>25.5</v>
      </c>
      <c r="E59" s="256">
        <f t="shared" si="2"/>
        <v>688.5</v>
      </c>
      <c r="F59" s="192"/>
    </row>
    <row r="60" ht="19.5" customHeight="1" spans="1:6">
      <c r="A60" s="105" t="s">
        <v>200</v>
      </c>
      <c r="B60" s="106" t="s">
        <v>160</v>
      </c>
      <c r="C60" s="106">
        <f>3+3+4+14</f>
        <v>24</v>
      </c>
      <c r="D60" s="255">
        <v>6</v>
      </c>
      <c r="E60" s="256">
        <f t="shared" si="2"/>
        <v>144</v>
      </c>
      <c r="F60" s="192"/>
    </row>
    <row r="61" ht="19.5" customHeight="1" spans="1:6">
      <c r="A61" s="105" t="s">
        <v>201</v>
      </c>
      <c r="B61" s="106" t="s">
        <v>160</v>
      </c>
      <c r="C61" s="106">
        <v>1</v>
      </c>
      <c r="D61" s="255">
        <v>45</v>
      </c>
      <c r="E61" s="256">
        <f t="shared" si="2"/>
        <v>45</v>
      </c>
      <c r="F61" s="192"/>
    </row>
    <row r="62" ht="19.5" customHeight="1" spans="1:6">
      <c r="A62" s="105" t="s">
        <v>202</v>
      </c>
      <c r="B62" s="106" t="s">
        <v>160</v>
      </c>
      <c r="C62" s="106">
        <v>1</v>
      </c>
      <c r="D62" s="255">
        <v>25</v>
      </c>
      <c r="E62" s="256">
        <f t="shared" si="2"/>
        <v>25</v>
      </c>
      <c r="F62" s="192"/>
    </row>
    <row r="63" ht="19.5" customHeight="1" spans="1:6">
      <c r="A63" s="105" t="s">
        <v>203</v>
      </c>
      <c r="B63" s="106" t="s">
        <v>145</v>
      </c>
      <c r="C63" s="106">
        <f>2+5+2+2+1+3+1+5</f>
        <v>21</v>
      </c>
      <c r="D63" s="255">
        <v>28</v>
      </c>
      <c r="E63" s="256">
        <f t="shared" si="2"/>
        <v>588</v>
      </c>
      <c r="F63" s="192"/>
    </row>
    <row r="64" ht="19.5" customHeight="1" spans="1:6">
      <c r="A64" s="105" t="s">
        <v>204</v>
      </c>
      <c r="B64" s="106" t="s">
        <v>137</v>
      </c>
      <c r="C64" s="106">
        <f>3+5</f>
        <v>8</v>
      </c>
      <c r="D64" s="255">
        <v>5</v>
      </c>
      <c r="E64" s="256">
        <f t="shared" si="2"/>
        <v>40</v>
      </c>
      <c r="F64" s="192"/>
    </row>
    <row r="65" ht="19.5" customHeight="1" spans="1:6">
      <c r="A65" s="105" t="s">
        <v>205</v>
      </c>
      <c r="B65" s="106" t="s">
        <v>137</v>
      </c>
      <c r="C65" s="106">
        <f>2+3+2</f>
        <v>7</v>
      </c>
      <c r="D65" s="255">
        <v>28</v>
      </c>
      <c r="E65" s="256">
        <f t="shared" si="2"/>
        <v>196</v>
      </c>
      <c r="F65" s="192"/>
    </row>
    <row r="66" ht="19.5" customHeight="1" spans="1:6">
      <c r="A66" s="105" t="s">
        <v>206</v>
      </c>
      <c r="B66" s="106" t="s">
        <v>180</v>
      </c>
      <c r="C66" s="106">
        <v>1</v>
      </c>
      <c r="D66" s="255">
        <v>65</v>
      </c>
      <c r="E66" s="256">
        <f t="shared" si="2"/>
        <v>65</v>
      </c>
      <c r="F66" s="192"/>
    </row>
    <row r="67" ht="19.5" customHeight="1" spans="1:6">
      <c r="A67" s="105" t="s">
        <v>207</v>
      </c>
      <c r="B67" s="106" t="s">
        <v>180</v>
      </c>
      <c r="C67" s="106">
        <v>8</v>
      </c>
      <c r="D67" s="255">
        <v>65</v>
      </c>
      <c r="E67" s="256">
        <f t="shared" si="2"/>
        <v>520</v>
      </c>
      <c r="F67" s="192"/>
    </row>
    <row r="68" ht="19.5" customHeight="1" spans="1:6">
      <c r="A68" s="105" t="s">
        <v>208</v>
      </c>
      <c r="B68" s="106" t="s">
        <v>160</v>
      </c>
      <c r="C68" s="106">
        <f>3+1</f>
        <v>4</v>
      </c>
      <c r="D68" s="255">
        <v>35</v>
      </c>
      <c r="E68" s="256">
        <f t="shared" si="2"/>
        <v>140</v>
      </c>
      <c r="F68" s="192"/>
    </row>
    <row r="69" ht="19.5" customHeight="1" spans="1:6">
      <c r="A69" s="105" t="s">
        <v>209</v>
      </c>
      <c r="B69" s="106" t="s">
        <v>180</v>
      </c>
      <c r="C69" s="106">
        <f>6+1</f>
        <v>7</v>
      </c>
      <c r="D69" s="255">
        <v>14.5</v>
      </c>
      <c r="E69" s="256">
        <f t="shared" si="2"/>
        <v>101.5</v>
      </c>
      <c r="F69" s="192"/>
    </row>
    <row r="70" ht="19.5" customHeight="1" spans="1:6">
      <c r="A70" s="105" t="s">
        <v>210</v>
      </c>
      <c r="B70" s="106" t="s">
        <v>180</v>
      </c>
      <c r="C70" s="106">
        <f>6+1+1</f>
        <v>8</v>
      </c>
      <c r="D70" s="255">
        <v>8.5</v>
      </c>
      <c r="E70" s="256">
        <f t="shared" si="2"/>
        <v>68</v>
      </c>
      <c r="F70" s="192"/>
    </row>
    <row r="71" ht="19.5" customHeight="1" spans="1:6">
      <c r="A71" s="105" t="s">
        <v>211</v>
      </c>
      <c r="B71" s="106" t="s">
        <v>160</v>
      </c>
      <c r="C71" s="106">
        <v>2</v>
      </c>
      <c r="D71" s="255">
        <v>30</v>
      </c>
      <c r="E71" s="256">
        <f t="shared" si="2"/>
        <v>60</v>
      </c>
      <c r="F71" s="192"/>
    </row>
    <row r="72" ht="19.5" customHeight="1" spans="1:6">
      <c r="A72" s="105" t="s">
        <v>212</v>
      </c>
      <c r="B72" s="106" t="s">
        <v>137</v>
      </c>
      <c r="C72" s="106">
        <v>20</v>
      </c>
      <c r="D72" s="255">
        <v>1</v>
      </c>
      <c r="E72" s="256">
        <f t="shared" si="2"/>
        <v>20</v>
      </c>
      <c r="F72" s="192"/>
    </row>
    <row r="73" ht="19.5" customHeight="1" spans="1:6">
      <c r="A73" s="105" t="s">
        <v>213</v>
      </c>
      <c r="B73" s="106" t="s">
        <v>145</v>
      </c>
      <c r="C73" s="106">
        <v>2</v>
      </c>
      <c r="D73" s="255">
        <v>35</v>
      </c>
      <c r="E73" s="256">
        <f t="shared" si="2"/>
        <v>70</v>
      </c>
      <c r="F73" s="192"/>
    </row>
    <row r="74" ht="19.5" customHeight="1" spans="1:6">
      <c r="A74" s="105" t="s">
        <v>214</v>
      </c>
      <c r="B74" s="106" t="s">
        <v>145</v>
      </c>
      <c r="C74" s="106">
        <v>2</v>
      </c>
      <c r="D74" s="255">
        <v>6.5</v>
      </c>
      <c r="E74" s="256">
        <f t="shared" si="2"/>
        <v>13</v>
      </c>
      <c r="F74" s="192"/>
    </row>
    <row r="75" ht="19.5" customHeight="1" spans="1:6">
      <c r="A75" s="105" t="s">
        <v>215</v>
      </c>
      <c r="B75" s="106" t="s">
        <v>137</v>
      </c>
      <c r="C75" s="106">
        <f>1+2</f>
        <v>3</v>
      </c>
      <c r="D75" s="255">
        <v>8</v>
      </c>
      <c r="E75" s="256">
        <f t="shared" si="2"/>
        <v>24</v>
      </c>
      <c r="F75" s="192"/>
    </row>
    <row r="76" ht="19.5" customHeight="1" spans="1:6">
      <c r="A76" s="105" t="s">
        <v>216</v>
      </c>
      <c r="B76" s="106" t="s">
        <v>145</v>
      </c>
      <c r="C76" s="106">
        <f>3+10</f>
        <v>13</v>
      </c>
      <c r="D76" s="255">
        <v>1.5</v>
      </c>
      <c r="E76" s="256">
        <f t="shared" si="2"/>
        <v>19.5</v>
      </c>
      <c r="F76" s="192"/>
    </row>
    <row r="77" ht="19.5" customHeight="1" spans="1:6">
      <c r="A77" s="105" t="s">
        <v>217</v>
      </c>
      <c r="B77" s="106" t="s">
        <v>137</v>
      </c>
      <c r="C77" s="106">
        <v>12</v>
      </c>
      <c r="D77" s="255">
        <v>4</v>
      </c>
      <c r="E77" s="256">
        <f t="shared" si="2"/>
        <v>48</v>
      </c>
      <c r="F77" s="192"/>
    </row>
    <row r="78" ht="19.5" customHeight="1" spans="1:6">
      <c r="A78" s="105" t="s">
        <v>218</v>
      </c>
      <c r="B78" s="106" t="s">
        <v>137</v>
      </c>
      <c r="C78" s="106">
        <f>1+1</f>
        <v>2</v>
      </c>
      <c r="D78" s="255">
        <v>445</v>
      </c>
      <c r="E78" s="256">
        <f t="shared" si="2"/>
        <v>890</v>
      </c>
      <c r="F78" s="192"/>
    </row>
    <row r="79" ht="19.5" customHeight="1" spans="1:6">
      <c r="A79" s="105" t="s">
        <v>219</v>
      </c>
      <c r="B79" s="106" t="s">
        <v>180</v>
      </c>
      <c r="C79" s="106">
        <v>1</v>
      </c>
      <c r="D79" s="255">
        <v>3</v>
      </c>
      <c r="E79" s="256">
        <f t="shared" si="2"/>
        <v>3</v>
      </c>
      <c r="F79" s="192"/>
    </row>
    <row r="80" ht="19.5" customHeight="1" spans="1:6">
      <c r="A80" s="105" t="s">
        <v>220</v>
      </c>
      <c r="B80" s="106" t="s">
        <v>145</v>
      </c>
      <c r="C80" s="106">
        <f>1+1</f>
        <v>2</v>
      </c>
      <c r="D80" s="255">
        <v>30</v>
      </c>
      <c r="E80" s="256">
        <f t="shared" si="2"/>
        <v>60</v>
      </c>
      <c r="F80" s="192"/>
    </row>
    <row r="81" ht="19.5" customHeight="1" spans="1:6">
      <c r="A81" s="105" t="s">
        <v>221</v>
      </c>
      <c r="B81" s="106" t="s">
        <v>143</v>
      </c>
      <c r="C81" s="106">
        <f>2+3+15</f>
        <v>20</v>
      </c>
      <c r="D81" s="255">
        <v>4.5</v>
      </c>
      <c r="E81" s="256">
        <f t="shared" si="2"/>
        <v>90</v>
      </c>
      <c r="F81" s="192"/>
    </row>
    <row r="82" ht="19.5" customHeight="1" spans="1:6">
      <c r="A82" s="105" t="s">
        <v>222</v>
      </c>
      <c r="B82" s="106" t="s">
        <v>137</v>
      </c>
      <c r="C82" s="106">
        <f>1+3</f>
        <v>4</v>
      </c>
      <c r="D82" s="255">
        <v>12</v>
      </c>
      <c r="E82" s="256">
        <f t="shared" si="2"/>
        <v>48</v>
      </c>
      <c r="F82" s="192"/>
    </row>
    <row r="83" ht="19.5" customHeight="1" spans="1:6">
      <c r="A83" s="105" t="s">
        <v>223</v>
      </c>
      <c r="B83" s="106" t="s">
        <v>137</v>
      </c>
      <c r="C83" s="106">
        <v>1</v>
      </c>
      <c r="D83" s="255">
        <v>2.5</v>
      </c>
      <c r="E83" s="256">
        <f t="shared" si="2"/>
        <v>2.5</v>
      </c>
      <c r="F83" s="192"/>
    </row>
    <row r="84" ht="19.5" customHeight="1" spans="1:6">
      <c r="A84" s="105" t="s">
        <v>224</v>
      </c>
      <c r="B84" s="106" t="s">
        <v>137</v>
      </c>
      <c r="C84" s="106">
        <v>1</v>
      </c>
      <c r="D84" s="255">
        <v>35</v>
      </c>
      <c r="E84" s="256">
        <f t="shared" si="2"/>
        <v>35</v>
      </c>
      <c r="F84" s="192"/>
    </row>
    <row r="85" ht="19.5" customHeight="1" spans="1:6">
      <c r="A85" s="105" t="s">
        <v>225</v>
      </c>
      <c r="B85" s="106" t="s">
        <v>137</v>
      </c>
      <c r="C85" s="106">
        <v>2</v>
      </c>
      <c r="D85" s="255">
        <v>55</v>
      </c>
      <c r="E85" s="256">
        <f t="shared" si="2"/>
        <v>110</v>
      </c>
      <c r="F85" s="192"/>
    </row>
    <row r="86" ht="19.5" customHeight="1" spans="1:6">
      <c r="A86" s="105" t="s">
        <v>226</v>
      </c>
      <c r="B86" s="106" t="s">
        <v>145</v>
      </c>
      <c r="C86" s="106">
        <v>1</v>
      </c>
      <c r="D86" s="255">
        <v>10</v>
      </c>
      <c r="E86" s="256">
        <f t="shared" si="2"/>
        <v>10</v>
      </c>
      <c r="F86" s="192"/>
    </row>
    <row r="87" ht="19.5" customHeight="1" spans="1:6">
      <c r="A87" s="105" t="s">
        <v>227</v>
      </c>
      <c r="B87" s="106" t="s">
        <v>137</v>
      </c>
      <c r="C87" s="106">
        <f>4+3</f>
        <v>7</v>
      </c>
      <c r="D87" s="255">
        <v>8</v>
      </c>
      <c r="E87" s="256">
        <f t="shared" si="2"/>
        <v>56</v>
      </c>
      <c r="F87" s="192"/>
    </row>
    <row r="88" ht="19.5" customHeight="1" spans="1:6">
      <c r="A88" s="105" t="s">
        <v>228</v>
      </c>
      <c r="B88" s="106" t="s">
        <v>137</v>
      </c>
      <c r="C88" s="106">
        <v>2</v>
      </c>
      <c r="D88" s="255">
        <v>120</v>
      </c>
      <c r="E88" s="256">
        <f t="shared" ref="E88:E117" si="3">C88*D88</f>
        <v>240</v>
      </c>
      <c r="F88" s="192"/>
    </row>
    <row r="89" ht="19.5" customHeight="1" spans="1:6">
      <c r="A89" s="105" t="s">
        <v>229</v>
      </c>
      <c r="B89" s="106" t="s">
        <v>137</v>
      </c>
      <c r="C89" s="106">
        <v>8</v>
      </c>
      <c r="D89" s="255">
        <v>1</v>
      </c>
      <c r="E89" s="256">
        <f t="shared" si="3"/>
        <v>8</v>
      </c>
      <c r="F89" s="192"/>
    </row>
    <row r="90" ht="19.5" customHeight="1" spans="1:6">
      <c r="A90" s="105" t="s">
        <v>230</v>
      </c>
      <c r="B90" s="106" t="s">
        <v>174</v>
      </c>
      <c r="C90" s="106">
        <f>2+2</f>
        <v>4</v>
      </c>
      <c r="D90" s="255">
        <v>5</v>
      </c>
      <c r="E90" s="256">
        <f t="shared" si="3"/>
        <v>20</v>
      </c>
      <c r="F90" s="192"/>
    </row>
    <row r="91" ht="19.5" customHeight="1" spans="1:6">
      <c r="A91" s="105" t="s">
        <v>231</v>
      </c>
      <c r="B91" s="106" t="s">
        <v>145</v>
      </c>
      <c r="C91" s="106">
        <v>1</v>
      </c>
      <c r="D91" s="255">
        <v>6.5</v>
      </c>
      <c r="E91" s="256">
        <f t="shared" si="3"/>
        <v>6.5</v>
      </c>
      <c r="F91" s="192"/>
    </row>
    <row r="92" ht="19.5" customHeight="1" spans="1:6">
      <c r="A92" s="105" t="s">
        <v>232</v>
      </c>
      <c r="B92" s="106" t="s">
        <v>137</v>
      </c>
      <c r="C92" s="106">
        <v>1</v>
      </c>
      <c r="D92" s="255">
        <v>75</v>
      </c>
      <c r="E92" s="256">
        <f t="shared" si="3"/>
        <v>75</v>
      </c>
      <c r="F92" s="192"/>
    </row>
    <row r="93" ht="19.5" customHeight="1" spans="1:6">
      <c r="A93" s="105" t="s">
        <v>233</v>
      </c>
      <c r="B93" s="106" t="s">
        <v>160</v>
      </c>
      <c r="C93" s="106">
        <v>2</v>
      </c>
      <c r="D93" s="255">
        <v>35</v>
      </c>
      <c r="E93" s="256">
        <f t="shared" si="3"/>
        <v>70</v>
      </c>
      <c r="F93" s="192"/>
    </row>
    <row r="94" ht="19.5" customHeight="1" spans="1:6">
      <c r="A94" s="105" t="s">
        <v>234</v>
      </c>
      <c r="B94" s="106" t="s">
        <v>137</v>
      </c>
      <c r="C94" s="106">
        <v>5</v>
      </c>
      <c r="D94" s="255">
        <v>8</v>
      </c>
      <c r="E94" s="256">
        <f t="shared" si="3"/>
        <v>40</v>
      </c>
      <c r="F94" s="192"/>
    </row>
    <row r="95" ht="19.5" customHeight="1" spans="1:6">
      <c r="A95" s="105" t="s">
        <v>235</v>
      </c>
      <c r="B95" s="106" t="s">
        <v>137</v>
      </c>
      <c r="C95" s="106">
        <v>5</v>
      </c>
      <c r="D95" s="255">
        <v>65</v>
      </c>
      <c r="E95" s="256">
        <f t="shared" si="3"/>
        <v>325</v>
      </c>
      <c r="F95" s="192"/>
    </row>
    <row r="96" ht="19.5" customHeight="1" spans="1:6">
      <c r="A96" s="105" t="s">
        <v>236</v>
      </c>
      <c r="B96" s="106" t="s">
        <v>180</v>
      </c>
      <c r="C96" s="106">
        <v>1</v>
      </c>
      <c r="D96" s="255">
        <v>14.5</v>
      </c>
      <c r="E96" s="256">
        <f t="shared" si="3"/>
        <v>14.5</v>
      </c>
      <c r="F96" s="192"/>
    </row>
    <row r="97" ht="19.5" customHeight="1" spans="1:6">
      <c r="A97" s="105" t="s">
        <v>237</v>
      </c>
      <c r="B97" s="106" t="s">
        <v>160</v>
      </c>
      <c r="C97" s="106">
        <v>2</v>
      </c>
      <c r="D97" s="255">
        <v>25</v>
      </c>
      <c r="E97" s="256">
        <f t="shared" si="3"/>
        <v>50</v>
      </c>
      <c r="F97" s="192"/>
    </row>
    <row r="98" ht="19.5" customHeight="1" spans="1:6">
      <c r="A98" s="105" t="s">
        <v>238</v>
      </c>
      <c r="B98" s="106" t="s">
        <v>155</v>
      </c>
      <c r="C98" s="106">
        <v>1</v>
      </c>
      <c r="D98" s="255">
        <v>18</v>
      </c>
      <c r="E98" s="256">
        <f t="shared" si="3"/>
        <v>18</v>
      </c>
      <c r="F98" s="192"/>
    </row>
    <row r="99" ht="19.5" customHeight="1" spans="1:6">
      <c r="A99" s="105" t="s">
        <v>239</v>
      </c>
      <c r="B99" s="106" t="s">
        <v>137</v>
      </c>
      <c r="C99" s="106">
        <f>1+5</f>
        <v>6</v>
      </c>
      <c r="D99" s="255">
        <v>95</v>
      </c>
      <c r="E99" s="256">
        <f t="shared" si="3"/>
        <v>570</v>
      </c>
      <c r="F99" s="192"/>
    </row>
    <row r="100" ht="19.5" customHeight="1" spans="1:6">
      <c r="A100" s="105" t="s">
        <v>240</v>
      </c>
      <c r="B100" s="106" t="s">
        <v>141</v>
      </c>
      <c r="C100" s="106">
        <v>2</v>
      </c>
      <c r="D100" s="255">
        <v>350</v>
      </c>
      <c r="E100" s="256">
        <f t="shared" si="3"/>
        <v>700</v>
      </c>
      <c r="F100" s="192"/>
    </row>
    <row r="101" ht="19.5" customHeight="1" spans="1:6">
      <c r="A101" s="105" t="s">
        <v>241</v>
      </c>
      <c r="B101" s="106" t="s">
        <v>137</v>
      </c>
      <c r="C101" s="106">
        <v>14</v>
      </c>
      <c r="D101" s="255">
        <v>8</v>
      </c>
      <c r="E101" s="256">
        <f t="shared" si="3"/>
        <v>112</v>
      </c>
      <c r="F101" s="192"/>
    </row>
    <row r="102" ht="19.5" customHeight="1" spans="1:6">
      <c r="A102" s="105" t="s">
        <v>242</v>
      </c>
      <c r="B102" s="106" t="s">
        <v>137</v>
      </c>
      <c r="C102" s="106">
        <v>1</v>
      </c>
      <c r="D102" s="255">
        <v>65</v>
      </c>
      <c r="E102" s="256">
        <f t="shared" si="3"/>
        <v>65</v>
      </c>
      <c r="F102" s="192"/>
    </row>
    <row r="103" ht="19.5" customHeight="1" spans="1:6">
      <c r="A103" s="105" t="s">
        <v>243</v>
      </c>
      <c r="B103" s="106" t="s">
        <v>174</v>
      </c>
      <c r="C103" s="106">
        <v>3</v>
      </c>
      <c r="D103" s="255">
        <v>35</v>
      </c>
      <c r="E103" s="256">
        <f t="shared" si="3"/>
        <v>105</v>
      </c>
      <c r="F103" s="192"/>
    </row>
    <row r="104" ht="19.5" customHeight="1" spans="1:6">
      <c r="A104" s="105" t="s">
        <v>244</v>
      </c>
      <c r="B104" s="106" t="s">
        <v>245</v>
      </c>
      <c r="C104" s="106">
        <v>5</v>
      </c>
      <c r="D104" s="255">
        <v>15</v>
      </c>
      <c r="E104" s="256">
        <f t="shared" si="3"/>
        <v>75</v>
      </c>
      <c r="F104" s="192"/>
    </row>
    <row r="105" ht="19.5" customHeight="1" spans="1:6">
      <c r="A105" s="105" t="s">
        <v>246</v>
      </c>
      <c r="B105" s="106" t="s">
        <v>141</v>
      </c>
      <c r="C105" s="106">
        <v>10</v>
      </c>
      <c r="D105" s="255">
        <v>30</v>
      </c>
      <c r="E105" s="256">
        <f t="shared" si="3"/>
        <v>300</v>
      </c>
      <c r="F105" s="192"/>
    </row>
    <row r="106" ht="19.5" customHeight="1" spans="1:6">
      <c r="A106" s="105" t="s">
        <v>247</v>
      </c>
      <c r="B106" s="106" t="s">
        <v>137</v>
      </c>
      <c r="C106" s="106">
        <v>2</v>
      </c>
      <c r="D106" s="255">
        <v>10</v>
      </c>
      <c r="E106" s="256">
        <f t="shared" si="3"/>
        <v>20</v>
      </c>
      <c r="F106" s="192"/>
    </row>
    <row r="107" ht="19.5" customHeight="1" spans="1:6">
      <c r="A107" s="105" t="s">
        <v>248</v>
      </c>
      <c r="B107" s="106" t="s">
        <v>143</v>
      </c>
      <c r="C107" s="106">
        <v>5</v>
      </c>
      <c r="D107" s="255">
        <v>4</v>
      </c>
      <c r="E107" s="256">
        <f t="shared" si="3"/>
        <v>20</v>
      </c>
      <c r="F107" s="192"/>
    </row>
    <row r="108" ht="19.5" customHeight="1" spans="1:6">
      <c r="A108" s="105" t="s">
        <v>249</v>
      </c>
      <c r="B108" s="106" t="s">
        <v>153</v>
      </c>
      <c r="C108" s="106">
        <v>70</v>
      </c>
      <c r="D108" s="255">
        <v>3</v>
      </c>
      <c r="E108" s="256">
        <f t="shared" si="3"/>
        <v>210</v>
      </c>
      <c r="F108" s="192"/>
    </row>
    <row r="109" ht="19.5" customHeight="1" spans="1:6">
      <c r="A109" s="105" t="s">
        <v>250</v>
      </c>
      <c r="B109" s="106" t="s">
        <v>137</v>
      </c>
      <c r="C109" s="106">
        <v>8</v>
      </c>
      <c r="D109" s="255">
        <v>25</v>
      </c>
      <c r="E109" s="256">
        <f t="shared" si="3"/>
        <v>200</v>
      </c>
      <c r="F109" s="192"/>
    </row>
    <row r="110" ht="19.5" customHeight="1" spans="1:6">
      <c r="A110" s="105" t="s">
        <v>251</v>
      </c>
      <c r="B110" s="106" t="s">
        <v>153</v>
      </c>
      <c r="C110" s="106">
        <f>3+2</f>
        <v>5</v>
      </c>
      <c r="D110" s="255">
        <v>25</v>
      </c>
      <c r="E110" s="256">
        <f t="shared" si="3"/>
        <v>125</v>
      </c>
      <c r="F110" s="192"/>
    </row>
    <row r="111" ht="19.5" customHeight="1" spans="1:6">
      <c r="A111" s="105" t="s">
        <v>252</v>
      </c>
      <c r="B111" s="106" t="s">
        <v>253</v>
      </c>
      <c r="C111" s="106">
        <v>1</v>
      </c>
      <c r="D111" s="255">
        <v>5</v>
      </c>
      <c r="E111" s="256">
        <f t="shared" si="3"/>
        <v>5</v>
      </c>
      <c r="F111" s="192"/>
    </row>
    <row r="112" ht="19.5" customHeight="1" spans="1:6">
      <c r="A112" s="105" t="s">
        <v>254</v>
      </c>
      <c r="B112" s="106" t="s">
        <v>141</v>
      </c>
      <c r="C112" s="106">
        <v>1</v>
      </c>
      <c r="D112" s="255">
        <v>185</v>
      </c>
      <c r="E112" s="256">
        <f t="shared" si="3"/>
        <v>185</v>
      </c>
      <c r="F112" s="192"/>
    </row>
    <row r="113" ht="19.5" customHeight="1" spans="1:6">
      <c r="A113" s="105" t="s">
        <v>255</v>
      </c>
      <c r="B113" s="106" t="s">
        <v>141</v>
      </c>
      <c r="C113" s="106">
        <v>1</v>
      </c>
      <c r="D113" s="255">
        <v>30</v>
      </c>
      <c r="E113" s="256">
        <f t="shared" si="3"/>
        <v>30</v>
      </c>
      <c r="F113" s="192"/>
    </row>
    <row r="114" ht="19.5" customHeight="1" spans="1:6">
      <c r="A114" s="105" t="s">
        <v>205</v>
      </c>
      <c r="B114" s="106" t="s">
        <v>137</v>
      </c>
      <c r="C114" s="106">
        <f>2</f>
        <v>2</v>
      </c>
      <c r="D114" s="255">
        <v>15</v>
      </c>
      <c r="E114" s="256">
        <f t="shared" si="3"/>
        <v>30</v>
      </c>
      <c r="F114" s="192"/>
    </row>
    <row r="115" ht="19.5" customHeight="1" spans="1:6">
      <c r="A115" s="105" t="s">
        <v>216</v>
      </c>
      <c r="B115" s="106" t="s">
        <v>143</v>
      </c>
      <c r="C115" s="106">
        <v>1</v>
      </c>
      <c r="D115" s="255">
        <v>15</v>
      </c>
      <c r="E115" s="256">
        <f t="shared" si="3"/>
        <v>15</v>
      </c>
      <c r="F115" s="192"/>
    </row>
    <row r="116" ht="19.5" customHeight="1" spans="1:6">
      <c r="A116" s="105" t="s">
        <v>256</v>
      </c>
      <c r="B116" s="106" t="s">
        <v>137</v>
      </c>
      <c r="C116" s="106">
        <v>1</v>
      </c>
      <c r="D116" s="255">
        <v>45</v>
      </c>
      <c r="E116" s="256">
        <f t="shared" si="3"/>
        <v>45</v>
      </c>
      <c r="F116" s="192"/>
    </row>
    <row r="117" ht="19.5" customHeight="1" spans="1:6">
      <c r="A117" s="105" t="s">
        <v>257</v>
      </c>
      <c r="B117" s="106" t="s">
        <v>143</v>
      </c>
      <c r="C117" s="106">
        <v>2</v>
      </c>
      <c r="D117" s="255">
        <v>5</v>
      </c>
      <c r="E117" s="256">
        <f t="shared" si="3"/>
        <v>10</v>
      </c>
      <c r="F117" s="192"/>
    </row>
    <row r="118" ht="19.5" customHeight="1" spans="1:6">
      <c r="A118" s="105" t="s">
        <v>258</v>
      </c>
      <c r="B118" s="106" t="s">
        <v>137</v>
      </c>
      <c r="C118" s="106">
        <f>1+2+1+1+1</f>
        <v>6</v>
      </c>
      <c r="D118" s="255">
        <v>75</v>
      </c>
      <c r="E118" s="256">
        <f t="shared" ref="E118:E149" si="4">C118*D118</f>
        <v>450</v>
      </c>
      <c r="F118" s="192"/>
    </row>
    <row r="119" ht="19.5" customHeight="1" spans="1:6">
      <c r="A119" s="105" t="s">
        <v>259</v>
      </c>
      <c r="B119" s="106" t="s">
        <v>143</v>
      </c>
      <c r="C119" s="106">
        <v>2</v>
      </c>
      <c r="D119" s="255">
        <v>8</v>
      </c>
      <c r="E119" s="256">
        <f t="shared" si="4"/>
        <v>16</v>
      </c>
      <c r="F119" s="192"/>
    </row>
    <row r="120" ht="19.5" customHeight="1" spans="1:6">
      <c r="A120" s="105" t="s">
        <v>260</v>
      </c>
      <c r="B120" s="106" t="s">
        <v>145</v>
      </c>
      <c r="C120" s="106">
        <f>1+2+1+2+1+3+4+3+1</f>
        <v>18</v>
      </c>
      <c r="D120" s="255">
        <v>28</v>
      </c>
      <c r="E120" s="256">
        <f t="shared" si="4"/>
        <v>504</v>
      </c>
      <c r="F120" s="192"/>
    </row>
    <row r="121" ht="19.5" customHeight="1" spans="1:6">
      <c r="A121" s="105" t="s">
        <v>261</v>
      </c>
      <c r="B121" s="106" t="s">
        <v>253</v>
      </c>
      <c r="C121" s="106">
        <v>1</v>
      </c>
      <c r="D121" s="255">
        <v>5</v>
      </c>
      <c r="E121" s="256">
        <f t="shared" si="4"/>
        <v>5</v>
      </c>
      <c r="F121" s="192"/>
    </row>
    <row r="122" ht="19.5" customHeight="1" spans="1:6">
      <c r="A122" s="105" t="s">
        <v>262</v>
      </c>
      <c r="B122" s="106" t="s">
        <v>137</v>
      </c>
      <c r="C122" s="106">
        <v>5</v>
      </c>
      <c r="D122" s="255">
        <v>155</v>
      </c>
      <c r="E122" s="256">
        <f t="shared" si="4"/>
        <v>775</v>
      </c>
      <c r="F122" s="192"/>
    </row>
    <row r="123" ht="19.5" customHeight="1" spans="1:6">
      <c r="A123" s="105" t="s">
        <v>263</v>
      </c>
      <c r="B123" s="106" t="s">
        <v>137</v>
      </c>
      <c r="C123" s="106">
        <f>10+15+5+5</f>
        <v>35</v>
      </c>
      <c r="D123" s="255">
        <v>20</v>
      </c>
      <c r="E123" s="256">
        <f t="shared" si="4"/>
        <v>700</v>
      </c>
      <c r="F123" s="192"/>
    </row>
    <row r="124" ht="19.5" customHeight="1" spans="1:6">
      <c r="A124" s="105" t="s">
        <v>264</v>
      </c>
      <c r="B124" s="106" t="s">
        <v>137</v>
      </c>
      <c r="C124" s="106">
        <v>20</v>
      </c>
      <c r="D124" s="255">
        <v>1</v>
      </c>
      <c r="E124" s="256">
        <f t="shared" si="4"/>
        <v>20</v>
      </c>
      <c r="F124" s="192"/>
    </row>
    <row r="125" ht="19.5" customHeight="1" spans="1:6">
      <c r="A125" s="105" t="s">
        <v>265</v>
      </c>
      <c r="B125" s="106" t="s">
        <v>160</v>
      </c>
      <c r="C125" s="106">
        <v>1</v>
      </c>
      <c r="D125" s="255">
        <v>15</v>
      </c>
      <c r="E125" s="256">
        <f t="shared" si="4"/>
        <v>15</v>
      </c>
      <c r="F125" s="192"/>
    </row>
    <row r="126" ht="19.5" customHeight="1" spans="1:6">
      <c r="A126" s="105" t="s">
        <v>266</v>
      </c>
      <c r="B126" s="106" t="s">
        <v>137</v>
      </c>
      <c r="C126" s="106">
        <v>1</v>
      </c>
      <c r="D126" s="255">
        <v>445</v>
      </c>
      <c r="E126" s="256">
        <f t="shared" si="4"/>
        <v>445</v>
      </c>
      <c r="F126" s="192"/>
    </row>
    <row r="127" ht="19.5" customHeight="1" spans="1:6">
      <c r="A127" s="105" t="s">
        <v>267</v>
      </c>
      <c r="B127" s="106" t="s">
        <v>137</v>
      </c>
      <c r="C127" s="106">
        <v>30</v>
      </c>
      <c r="D127" s="255">
        <v>1.5</v>
      </c>
      <c r="E127" s="256">
        <f t="shared" si="4"/>
        <v>45</v>
      </c>
      <c r="F127" s="192"/>
    </row>
    <row r="128" ht="19.5" customHeight="1" spans="1:6">
      <c r="A128" s="105" t="s">
        <v>268</v>
      </c>
      <c r="B128" s="106" t="s">
        <v>137</v>
      </c>
      <c r="C128" s="106">
        <v>1</v>
      </c>
      <c r="D128" s="255">
        <v>95</v>
      </c>
      <c r="E128" s="256">
        <f t="shared" si="4"/>
        <v>95</v>
      </c>
      <c r="F128" s="192"/>
    </row>
    <row r="129" ht="19.5" customHeight="1" spans="1:6">
      <c r="A129" s="105" t="s">
        <v>269</v>
      </c>
      <c r="B129" s="106" t="s">
        <v>155</v>
      </c>
      <c r="C129" s="106">
        <f>4+3+3+1+3+1+1+1</f>
        <v>17</v>
      </c>
      <c r="D129" s="255">
        <v>25.5</v>
      </c>
      <c r="E129" s="256">
        <f t="shared" si="4"/>
        <v>433.5</v>
      </c>
      <c r="F129" s="192"/>
    </row>
    <row r="130" ht="19.5" customHeight="1" spans="1:6">
      <c r="A130" s="105" t="s">
        <v>270</v>
      </c>
      <c r="B130" s="106" t="s">
        <v>160</v>
      </c>
      <c r="C130" s="106">
        <f>1+3+1</f>
        <v>5</v>
      </c>
      <c r="D130" s="255">
        <v>35</v>
      </c>
      <c r="E130" s="256">
        <f t="shared" si="4"/>
        <v>175</v>
      </c>
      <c r="F130" s="192"/>
    </row>
    <row r="131" ht="19.5" customHeight="1" spans="1:6">
      <c r="A131" s="105" t="s">
        <v>271</v>
      </c>
      <c r="B131" s="106" t="s">
        <v>180</v>
      </c>
      <c r="C131" s="106">
        <f>1+5</f>
        <v>6</v>
      </c>
      <c r="D131" s="255">
        <v>14.5</v>
      </c>
      <c r="E131" s="256">
        <f t="shared" si="4"/>
        <v>87</v>
      </c>
      <c r="F131" s="192"/>
    </row>
    <row r="132" ht="19.5" customHeight="1" spans="1:6">
      <c r="A132" s="105" t="s">
        <v>272</v>
      </c>
      <c r="B132" s="106" t="s">
        <v>180</v>
      </c>
      <c r="C132" s="106">
        <f>2+1+5+1</f>
        <v>9</v>
      </c>
      <c r="D132" s="255">
        <v>8.5</v>
      </c>
      <c r="E132" s="256">
        <f t="shared" si="4"/>
        <v>76.5</v>
      </c>
      <c r="F132" s="192"/>
    </row>
    <row r="133" ht="19.5" customHeight="1" spans="1:6">
      <c r="A133" s="105" t="s">
        <v>273</v>
      </c>
      <c r="B133" s="106" t="s">
        <v>174</v>
      </c>
      <c r="C133" s="106">
        <f>2+2</f>
        <v>4</v>
      </c>
      <c r="D133" s="255">
        <v>5</v>
      </c>
      <c r="E133" s="256">
        <f t="shared" si="4"/>
        <v>20</v>
      </c>
      <c r="F133" s="192"/>
    </row>
    <row r="134" ht="19.5" customHeight="1" spans="1:6">
      <c r="A134" s="105" t="s">
        <v>274</v>
      </c>
      <c r="B134" s="106" t="s">
        <v>143</v>
      </c>
      <c r="C134" s="106">
        <f>5+5+2+5+5+3</f>
        <v>25</v>
      </c>
      <c r="D134" s="255">
        <v>4.5</v>
      </c>
      <c r="E134" s="256">
        <f t="shared" si="4"/>
        <v>112.5</v>
      </c>
      <c r="F134" s="192"/>
    </row>
    <row r="135" ht="19.5" customHeight="1" spans="1:6">
      <c r="A135" s="105" t="s">
        <v>275</v>
      </c>
      <c r="B135" s="106" t="s">
        <v>137</v>
      </c>
      <c r="C135" s="106">
        <f>1</f>
        <v>1</v>
      </c>
      <c r="D135" s="255">
        <v>185</v>
      </c>
      <c r="E135" s="256">
        <f t="shared" si="4"/>
        <v>185</v>
      </c>
      <c r="F135" s="192"/>
    </row>
    <row r="136" ht="19.5" customHeight="1" spans="1:6">
      <c r="A136" s="105" t="s">
        <v>276</v>
      </c>
      <c r="B136" s="106" t="s">
        <v>137</v>
      </c>
      <c r="C136" s="106">
        <v>5</v>
      </c>
      <c r="D136" s="255">
        <v>31</v>
      </c>
      <c r="E136" s="256">
        <f t="shared" si="4"/>
        <v>155</v>
      </c>
      <c r="F136" s="192"/>
    </row>
    <row r="137" ht="19.5" customHeight="1" spans="1:6">
      <c r="A137" s="105" t="s">
        <v>277</v>
      </c>
      <c r="B137" s="106" t="s">
        <v>137</v>
      </c>
      <c r="C137" s="106">
        <v>1</v>
      </c>
      <c r="D137" s="255">
        <v>12</v>
      </c>
      <c r="E137" s="256">
        <f t="shared" si="4"/>
        <v>12</v>
      </c>
      <c r="F137" s="192"/>
    </row>
    <row r="138" ht="19.5" customHeight="1" spans="1:6">
      <c r="A138" s="105" t="s">
        <v>278</v>
      </c>
      <c r="B138" s="106" t="s">
        <v>137</v>
      </c>
      <c r="C138" s="106">
        <v>10</v>
      </c>
      <c r="D138" s="255">
        <v>1</v>
      </c>
      <c r="E138" s="256">
        <f t="shared" si="4"/>
        <v>10</v>
      </c>
      <c r="F138" s="192"/>
    </row>
    <row r="139" ht="19.5" customHeight="1" spans="1:6">
      <c r="A139" s="105" t="s">
        <v>279</v>
      </c>
      <c r="B139" s="106" t="s">
        <v>174</v>
      </c>
      <c r="C139" s="106">
        <v>2</v>
      </c>
      <c r="D139" s="255">
        <v>8</v>
      </c>
      <c r="E139" s="256">
        <f t="shared" si="4"/>
        <v>16</v>
      </c>
      <c r="F139" s="192"/>
    </row>
    <row r="140" ht="19.5" customHeight="1" spans="1:6">
      <c r="A140" s="105" t="s">
        <v>280</v>
      </c>
      <c r="B140" s="106" t="s">
        <v>245</v>
      </c>
      <c r="C140" s="106">
        <v>1</v>
      </c>
      <c r="D140" s="255">
        <v>125</v>
      </c>
      <c r="E140" s="256">
        <f t="shared" si="4"/>
        <v>125</v>
      </c>
      <c r="F140" s="192"/>
    </row>
    <row r="141" ht="19.5" customHeight="1" spans="1:6">
      <c r="A141" s="105" t="s">
        <v>281</v>
      </c>
      <c r="B141" s="106" t="s">
        <v>137</v>
      </c>
      <c r="C141" s="106">
        <v>2</v>
      </c>
      <c r="D141" s="255">
        <v>65</v>
      </c>
      <c r="E141" s="256">
        <f t="shared" si="4"/>
        <v>130</v>
      </c>
      <c r="F141" s="192"/>
    </row>
    <row r="142" ht="19.5" customHeight="1" spans="1:6">
      <c r="A142" s="105" t="s">
        <v>282</v>
      </c>
      <c r="B142" s="106" t="s">
        <v>137</v>
      </c>
      <c r="C142" s="106">
        <f>1+1</f>
        <v>2</v>
      </c>
      <c r="D142" s="255">
        <v>65</v>
      </c>
      <c r="E142" s="256">
        <f t="shared" si="4"/>
        <v>130</v>
      </c>
      <c r="F142" s="192"/>
    </row>
    <row r="143" ht="19.5" customHeight="1" spans="1:6">
      <c r="A143" s="105" t="s">
        <v>283</v>
      </c>
      <c r="B143" s="106" t="s">
        <v>137</v>
      </c>
      <c r="C143" s="106">
        <v>2</v>
      </c>
      <c r="D143" s="255">
        <v>55</v>
      </c>
      <c r="E143" s="256">
        <f t="shared" si="4"/>
        <v>110</v>
      </c>
      <c r="F143" s="192"/>
    </row>
    <row r="144" ht="19.5" customHeight="1" spans="1:6">
      <c r="A144" s="105" t="s">
        <v>284</v>
      </c>
      <c r="B144" s="106" t="s">
        <v>137</v>
      </c>
      <c r="C144" s="106">
        <v>5</v>
      </c>
      <c r="D144" s="255">
        <v>55</v>
      </c>
      <c r="E144" s="256">
        <f t="shared" si="4"/>
        <v>275</v>
      </c>
      <c r="F144" s="192"/>
    </row>
    <row r="145" ht="19.5" customHeight="1" spans="1:6">
      <c r="A145" s="105" t="s">
        <v>285</v>
      </c>
      <c r="B145" s="106" t="s">
        <v>137</v>
      </c>
      <c r="C145" s="106">
        <v>3</v>
      </c>
      <c r="D145" s="255">
        <v>20</v>
      </c>
      <c r="E145" s="256">
        <f t="shared" si="4"/>
        <v>60</v>
      </c>
      <c r="F145" s="192"/>
    </row>
    <row r="146" ht="19.5" customHeight="1" spans="1:6">
      <c r="A146" s="105" t="s">
        <v>286</v>
      </c>
      <c r="B146" s="106" t="s">
        <v>137</v>
      </c>
      <c r="C146" s="106">
        <v>1</v>
      </c>
      <c r="D146" s="255">
        <v>35</v>
      </c>
      <c r="E146" s="256">
        <f t="shared" si="4"/>
        <v>35</v>
      </c>
      <c r="F146" s="192"/>
    </row>
    <row r="147" ht="19.5" customHeight="1" spans="1:6">
      <c r="A147" s="105" t="s">
        <v>281</v>
      </c>
      <c r="B147" s="106" t="s">
        <v>137</v>
      </c>
      <c r="C147" s="106">
        <v>1</v>
      </c>
      <c r="D147" s="255">
        <v>55</v>
      </c>
      <c r="E147" s="256">
        <f t="shared" si="4"/>
        <v>55</v>
      </c>
      <c r="F147" s="192"/>
    </row>
    <row r="148" ht="19.5" customHeight="1" spans="1:6">
      <c r="A148" s="105" t="s">
        <v>287</v>
      </c>
      <c r="B148" s="106" t="s">
        <v>160</v>
      </c>
      <c r="C148" s="106">
        <f>4+3+5+5+3</f>
        <v>20</v>
      </c>
      <c r="D148" s="255">
        <v>6</v>
      </c>
      <c r="E148" s="256">
        <f t="shared" si="4"/>
        <v>120</v>
      </c>
      <c r="F148" s="192"/>
    </row>
    <row r="149" ht="19.5" customHeight="1" spans="1:6">
      <c r="A149" s="105" t="s">
        <v>288</v>
      </c>
      <c r="B149" s="106" t="s">
        <v>137</v>
      </c>
      <c r="C149" s="106">
        <v>1</v>
      </c>
      <c r="D149" s="255">
        <v>15</v>
      </c>
      <c r="E149" s="256">
        <f t="shared" si="4"/>
        <v>15</v>
      </c>
      <c r="F149" s="192"/>
    </row>
    <row r="150" ht="19.5" customHeight="1" spans="1:6">
      <c r="A150" s="105" t="s">
        <v>289</v>
      </c>
      <c r="B150" s="106" t="s">
        <v>145</v>
      </c>
      <c r="C150" s="106">
        <v>1</v>
      </c>
      <c r="D150" s="255">
        <v>1.5</v>
      </c>
      <c r="E150" s="256">
        <f t="shared" ref="E150:E194" si="5">C150*D150</f>
        <v>1.5</v>
      </c>
      <c r="F150" s="192"/>
    </row>
    <row r="151" ht="19.5" customHeight="1" spans="1:6">
      <c r="A151" s="105" t="s">
        <v>290</v>
      </c>
      <c r="B151" s="106" t="s">
        <v>180</v>
      </c>
      <c r="C151" s="106">
        <f>1+1</f>
        <v>2</v>
      </c>
      <c r="D151" s="255">
        <v>14.5</v>
      </c>
      <c r="E151" s="256">
        <f t="shared" si="5"/>
        <v>29</v>
      </c>
      <c r="F151" s="192"/>
    </row>
    <row r="152" ht="19.5" customHeight="1" spans="1:6">
      <c r="A152" s="105" t="s">
        <v>291</v>
      </c>
      <c r="B152" s="106" t="s">
        <v>160</v>
      </c>
      <c r="C152" s="106">
        <f>2+6</f>
        <v>8</v>
      </c>
      <c r="D152" s="255">
        <v>3</v>
      </c>
      <c r="E152" s="256">
        <f t="shared" si="5"/>
        <v>24</v>
      </c>
      <c r="F152" s="192"/>
    </row>
    <row r="153" ht="19.5" customHeight="1" spans="1:6">
      <c r="A153" s="105" t="s">
        <v>292</v>
      </c>
      <c r="B153" s="106" t="s">
        <v>137</v>
      </c>
      <c r="C153" s="106">
        <v>16</v>
      </c>
      <c r="D153" s="255">
        <v>16</v>
      </c>
      <c r="E153" s="256">
        <f t="shared" si="5"/>
        <v>256</v>
      </c>
      <c r="F153" s="192"/>
    </row>
    <row r="154" ht="19.5" customHeight="1" spans="1:6">
      <c r="A154" s="105" t="s">
        <v>293</v>
      </c>
      <c r="B154" s="106" t="s">
        <v>137</v>
      </c>
      <c r="C154" s="106">
        <v>1</v>
      </c>
      <c r="D154" s="255">
        <v>390</v>
      </c>
      <c r="E154" s="256">
        <f t="shared" si="5"/>
        <v>390</v>
      </c>
      <c r="F154" s="192"/>
    </row>
    <row r="155" ht="19.5" customHeight="1" spans="1:6">
      <c r="A155" s="105" t="s">
        <v>294</v>
      </c>
      <c r="B155" s="106" t="s">
        <v>137</v>
      </c>
      <c r="C155" s="106">
        <v>1</v>
      </c>
      <c r="D155" s="255">
        <v>20</v>
      </c>
      <c r="E155" s="256">
        <f t="shared" si="5"/>
        <v>20</v>
      </c>
      <c r="F155" s="192"/>
    </row>
    <row r="156" ht="19.5" customHeight="1" spans="1:6">
      <c r="A156" s="105" t="s">
        <v>295</v>
      </c>
      <c r="B156" s="106" t="s">
        <v>143</v>
      </c>
      <c r="C156" s="106">
        <v>20</v>
      </c>
      <c r="D156" s="255">
        <v>1</v>
      </c>
      <c r="E156" s="256">
        <f t="shared" si="5"/>
        <v>20</v>
      </c>
      <c r="F156" s="192"/>
    </row>
    <row r="157" ht="19.5" customHeight="1" spans="1:6">
      <c r="A157" s="105" t="s">
        <v>296</v>
      </c>
      <c r="B157" s="106" t="s">
        <v>153</v>
      </c>
      <c r="C157" s="106">
        <v>2</v>
      </c>
      <c r="D157" s="255">
        <v>25</v>
      </c>
      <c r="E157" s="256">
        <f t="shared" si="5"/>
        <v>50</v>
      </c>
      <c r="F157" s="192"/>
    </row>
    <row r="158" ht="19.5" customHeight="1" spans="1:6">
      <c r="A158" s="105" t="s">
        <v>297</v>
      </c>
      <c r="B158" s="106" t="s">
        <v>143</v>
      </c>
      <c r="C158" s="106">
        <v>3</v>
      </c>
      <c r="D158" s="255">
        <v>2</v>
      </c>
      <c r="E158" s="256">
        <f t="shared" si="5"/>
        <v>6</v>
      </c>
      <c r="F158" s="192"/>
    </row>
    <row r="159" ht="19.5" customHeight="1" spans="1:6">
      <c r="A159" s="105" t="s">
        <v>298</v>
      </c>
      <c r="B159" s="106" t="s">
        <v>141</v>
      </c>
      <c r="C159" s="106">
        <v>1</v>
      </c>
      <c r="D159" s="255">
        <v>55</v>
      </c>
      <c r="E159" s="256">
        <f t="shared" si="5"/>
        <v>55</v>
      </c>
      <c r="F159" s="192"/>
    </row>
    <row r="160" ht="19.5" customHeight="1" spans="1:6">
      <c r="A160" s="105" t="s">
        <v>299</v>
      </c>
      <c r="B160" s="106" t="s">
        <v>155</v>
      </c>
      <c r="C160" s="106">
        <f>2+1+1</f>
        <v>4</v>
      </c>
      <c r="D160" s="255">
        <v>18</v>
      </c>
      <c r="E160" s="256">
        <f t="shared" si="5"/>
        <v>72</v>
      </c>
      <c r="F160" s="192"/>
    </row>
    <row r="161" ht="19.5" customHeight="1" spans="1:6">
      <c r="A161" s="105" t="s">
        <v>300</v>
      </c>
      <c r="B161" s="106" t="s">
        <v>143</v>
      </c>
      <c r="C161" s="106">
        <v>1</v>
      </c>
      <c r="D161" s="255">
        <v>8</v>
      </c>
      <c r="E161" s="256">
        <f t="shared" si="5"/>
        <v>8</v>
      </c>
      <c r="F161" s="192"/>
    </row>
    <row r="162" ht="19.5" customHeight="1" spans="1:6">
      <c r="A162" s="105" t="s">
        <v>301</v>
      </c>
      <c r="B162" s="106" t="s">
        <v>137</v>
      </c>
      <c r="C162" s="106">
        <v>5</v>
      </c>
      <c r="D162" s="255">
        <v>1.5</v>
      </c>
      <c r="E162" s="256">
        <f t="shared" si="5"/>
        <v>7.5</v>
      </c>
      <c r="F162" s="192"/>
    </row>
    <row r="163" ht="19.5" customHeight="1" spans="1:6">
      <c r="A163" s="105" t="s">
        <v>302</v>
      </c>
      <c r="B163" s="106" t="s">
        <v>137</v>
      </c>
      <c r="C163" s="106">
        <v>5</v>
      </c>
      <c r="D163" s="255">
        <v>2.5</v>
      </c>
      <c r="E163" s="256">
        <f t="shared" si="5"/>
        <v>12.5</v>
      </c>
      <c r="F163" s="192"/>
    </row>
    <row r="164" ht="19.5" customHeight="1" spans="1:6">
      <c r="A164" s="105" t="s">
        <v>303</v>
      </c>
      <c r="B164" s="106" t="s">
        <v>141</v>
      </c>
      <c r="C164" s="106">
        <v>1</v>
      </c>
      <c r="D164" s="255">
        <v>150</v>
      </c>
      <c r="E164" s="256">
        <f t="shared" si="5"/>
        <v>150</v>
      </c>
      <c r="F164" s="192"/>
    </row>
    <row r="165" ht="19.5" customHeight="1" spans="1:6">
      <c r="A165" s="105" t="s">
        <v>304</v>
      </c>
      <c r="B165" s="106" t="s">
        <v>137</v>
      </c>
      <c r="C165" s="106">
        <v>3</v>
      </c>
      <c r="D165" s="255">
        <v>95</v>
      </c>
      <c r="E165" s="256">
        <f t="shared" si="5"/>
        <v>285</v>
      </c>
      <c r="F165" s="192"/>
    </row>
    <row r="166" ht="19.5" customHeight="1" spans="1:6">
      <c r="A166" s="105" t="s">
        <v>305</v>
      </c>
      <c r="B166" s="106" t="s">
        <v>174</v>
      </c>
      <c r="C166" s="106">
        <f>1+1+2+1</f>
        <v>5</v>
      </c>
      <c r="D166" s="255">
        <v>25</v>
      </c>
      <c r="E166" s="256">
        <f t="shared" si="5"/>
        <v>125</v>
      </c>
      <c r="F166" s="192"/>
    </row>
    <row r="167" ht="19.5" customHeight="1" spans="1:6">
      <c r="A167" s="105" t="s">
        <v>306</v>
      </c>
      <c r="B167" s="106" t="s">
        <v>245</v>
      </c>
      <c r="C167" s="106">
        <f>1+1</f>
        <v>2</v>
      </c>
      <c r="D167" s="255">
        <v>15</v>
      </c>
      <c r="E167" s="256">
        <f t="shared" si="5"/>
        <v>30</v>
      </c>
      <c r="F167" s="192"/>
    </row>
    <row r="168" ht="19.5" customHeight="1" spans="1:6">
      <c r="A168" s="105" t="s">
        <v>307</v>
      </c>
      <c r="B168" s="106" t="s">
        <v>137</v>
      </c>
      <c r="C168" s="106">
        <f>2+9+3</f>
        <v>14</v>
      </c>
      <c r="D168" s="255">
        <v>45</v>
      </c>
      <c r="E168" s="256">
        <f t="shared" si="5"/>
        <v>630</v>
      </c>
      <c r="F168" s="192"/>
    </row>
    <row r="169" ht="19.5" customHeight="1" spans="1:6">
      <c r="A169" s="105" t="s">
        <v>308</v>
      </c>
      <c r="B169" s="106" t="s">
        <v>137</v>
      </c>
      <c r="C169" s="106">
        <v>1</v>
      </c>
      <c r="D169" s="255">
        <v>120</v>
      </c>
      <c r="E169" s="256">
        <f t="shared" si="5"/>
        <v>120</v>
      </c>
      <c r="F169" s="192"/>
    </row>
    <row r="170" ht="19.5" customHeight="1" spans="1:6">
      <c r="A170" s="105" t="s">
        <v>309</v>
      </c>
      <c r="B170" s="106" t="s">
        <v>153</v>
      </c>
      <c r="C170" s="106">
        <v>10</v>
      </c>
      <c r="D170" s="255">
        <v>3</v>
      </c>
      <c r="E170" s="256">
        <f t="shared" si="5"/>
        <v>30</v>
      </c>
      <c r="F170" s="192"/>
    </row>
    <row r="171" ht="19.5" customHeight="1" spans="1:6">
      <c r="A171" s="105" t="s">
        <v>310</v>
      </c>
      <c r="B171" s="106" t="s">
        <v>137</v>
      </c>
      <c r="C171" s="106">
        <v>1</v>
      </c>
      <c r="D171" s="255">
        <v>8</v>
      </c>
      <c r="E171" s="256">
        <f t="shared" si="5"/>
        <v>8</v>
      </c>
      <c r="F171" s="192"/>
    </row>
    <row r="172" ht="19.5" customHeight="1" spans="1:6">
      <c r="A172" s="105" t="s">
        <v>311</v>
      </c>
      <c r="B172" s="106" t="s">
        <v>137</v>
      </c>
      <c r="C172" s="106">
        <v>20</v>
      </c>
      <c r="D172" s="255">
        <v>1</v>
      </c>
      <c r="E172" s="256">
        <f t="shared" si="5"/>
        <v>20</v>
      </c>
      <c r="F172" s="192"/>
    </row>
    <row r="173" ht="19.5" customHeight="1" spans="1:6">
      <c r="A173" s="105" t="s">
        <v>312</v>
      </c>
      <c r="B173" s="106" t="s">
        <v>145</v>
      </c>
      <c r="C173" s="106">
        <v>1</v>
      </c>
      <c r="D173" s="255">
        <v>10</v>
      </c>
      <c r="E173" s="256">
        <f t="shared" si="5"/>
        <v>10</v>
      </c>
      <c r="F173" s="192"/>
    </row>
    <row r="174" ht="19.5" customHeight="1" spans="1:6">
      <c r="A174" s="105" t="s">
        <v>313</v>
      </c>
      <c r="B174" s="106" t="s">
        <v>145</v>
      </c>
      <c r="C174" s="106">
        <v>2</v>
      </c>
      <c r="D174" s="255">
        <v>15</v>
      </c>
      <c r="E174" s="256">
        <f t="shared" si="5"/>
        <v>30</v>
      </c>
      <c r="F174" s="192"/>
    </row>
    <row r="175" ht="19.5" customHeight="1" spans="1:6">
      <c r="A175" s="105" t="s">
        <v>314</v>
      </c>
      <c r="B175" s="106" t="s">
        <v>137</v>
      </c>
      <c r="C175" s="106">
        <v>20</v>
      </c>
      <c r="D175" s="255">
        <v>1</v>
      </c>
      <c r="E175" s="256">
        <f t="shared" si="5"/>
        <v>20</v>
      </c>
      <c r="F175" s="192"/>
    </row>
    <row r="176" ht="19.5" customHeight="1" spans="1:6">
      <c r="A176" s="105" t="s">
        <v>315</v>
      </c>
      <c r="B176" s="106" t="s">
        <v>137</v>
      </c>
      <c r="C176" s="106">
        <v>2</v>
      </c>
      <c r="D176" s="255">
        <v>8</v>
      </c>
      <c r="E176" s="256">
        <f t="shared" si="5"/>
        <v>16</v>
      </c>
      <c r="F176" s="192"/>
    </row>
    <row r="177" ht="19.5" customHeight="1" spans="1:6">
      <c r="A177" s="105" t="s">
        <v>316</v>
      </c>
      <c r="B177" s="106" t="s">
        <v>160</v>
      </c>
      <c r="C177" s="106">
        <v>2</v>
      </c>
      <c r="D177" s="255">
        <v>10</v>
      </c>
      <c r="E177" s="256">
        <f t="shared" si="5"/>
        <v>20</v>
      </c>
      <c r="F177" s="192"/>
    </row>
    <row r="178" ht="19.5" customHeight="1" spans="1:6">
      <c r="A178" s="105" t="s">
        <v>317</v>
      </c>
      <c r="B178" s="106" t="s">
        <v>137</v>
      </c>
      <c r="C178" s="106">
        <v>10</v>
      </c>
      <c r="D178" s="255">
        <v>5.5</v>
      </c>
      <c r="E178" s="256">
        <f t="shared" si="5"/>
        <v>55</v>
      </c>
      <c r="F178" s="192"/>
    </row>
    <row r="179" ht="19.5" customHeight="1" spans="1:6">
      <c r="A179" s="105" t="s">
        <v>318</v>
      </c>
      <c r="B179" s="106" t="s">
        <v>319</v>
      </c>
      <c r="C179" s="106">
        <f>10+10</f>
        <v>20</v>
      </c>
      <c r="D179" s="255">
        <v>12</v>
      </c>
      <c r="E179" s="256">
        <f t="shared" si="5"/>
        <v>240</v>
      </c>
      <c r="F179" s="192"/>
    </row>
    <row r="180" ht="19.5" customHeight="1" spans="1:6">
      <c r="A180" s="105" t="s">
        <v>320</v>
      </c>
      <c r="B180" s="106" t="s">
        <v>137</v>
      </c>
      <c r="C180" s="106">
        <v>1</v>
      </c>
      <c r="D180" s="255">
        <v>45</v>
      </c>
      <c r="E180" s="256">
        <f t="shared" si="5"/>
        <v>45</v>
      </c>
      <c r="F180" s="192"/>
    </row>
    <row r="181" ht="19.5" customHeight="1" spans="1:6">
      <c r="A181" s="105" t="s">
        <v>321</v>
      </c>
      <c r="B181" s="106" t="s">
        <v>137</v>
      </c>
      <c r="C181" s="106">
        <v>3</v>
      </c>
      <c r="D181" s="255">
        <v>8</v>
      </c>
      <c r="E181" s="256">
        <f t="shared" si="5"/>
        <v>24</v>
      </c>
      <c r="F181" s="192"/>
    </row>
    <row r="182" ht="19.5" customHeight="1" spans="1:6">
      <c r="A182" s="105" t="s">
        <v>322</v>
      </c>
      <c r="B182" s="106" t="s">
        <v>174</v>
      </c>
      <c r="C182" s="106">
        <v>2</v>
      </c>
      <c r="D182" s="255">
        <v>5</v>
      </c>
      <c r="E182" s="256">
        <f t="shared" si="5"/>
        <v>10</v>
      </c>
      <c r="F182" s="192"/>
    </row>
    <row r="183" ht="19.5" customHeight="1" spans="1:6">
      <c r="A183" s="105" t="s">
        <v>323</v>
      </c>
      <c r="B183" s="106" t="s">
        <v>137</v>
      </c>
      <c r="C183" s="106">
        <v>5</v>
      </c>
      <c r="D183" s="255">
        <v>35</v>
      </c>
      <c r="E183" s="256">
        <f t="shared" si="5"/>
        <v>175</v>
      </c>
      <c r="F183" s="192"/>
    </row>
    <row r="184" ht="19.5" customHeight="1" spans="1:6">
      <c r="A184" s="105" t="s">
        <v>324</v>
      </c>
      <c r="B184" s="106" t="s">
        <v>137</v>
      </c>
      <c r="C184" s="106">
        <v>5</v>
      </c>
      <c r="D184" s="255">
        <v>45</v>
      </c>
      <c r="E184" s="256">
        <f t="shared" si="5"/>
        <v>225</v>
      </c>
      <c r="F184" s="192"/>
    </row>
    <row r="185" ht="19.5" customHeight="1" spans="1:6">
      <c r="A185" s="105" t="s">
        <v>325</v>
      </c>
      <c r="B185" s="106" t="s">
        <v>137</v>
      </c>
      <c r="C185" s="106">
        <v>1</v>
      </c>
      <c r="D185" s="255">
        <v>165</v>
      </c>
      <c r="E185" s="256">
        <f t="shared" si="5"/>
        <v>165</v>
      </c>
      <c r="F185" s="192"/>
    </row>
    <row r="186" ht="19.5" customHeight="1" spans="1:6">
      <c r="A186" s="105" t="s">
        <v>326</v>
      </c>
      <c r="B186" s="106" t="s">
        <v>137</v>
      </c>
      <c r="C186" s="106">
        <v>2</v>
      </c>
      <c r="D186" s="255">
        <v>45</v>
      </c>
      <c r="E186" s="256">
        <f t="shared" si="5"/>
        <v>90</v>
      </c>
      <c r="F186" s="192"/>
    </row>
    <row r="187" ht="19.5" customHeight="1" spans="1:6">
      <c r="A187" s="105" t="s">
        <v>327</v>
      </c>
      <c r="B187" s="106" t="s">
        <v>137</v>
      </c>
      <c r="C187" s="106">
        <v>1</v>
      </c>
      <c r="D187" s="255">
        <v>10</v>
      </c>
      <c r="E187" s="256">
        <f t="shared" si="5"/>
        <v>10</v>
      </c>
      <c r="F187" s="192"/>
    </row>
    <row r="188" ht="19.5" customHeight="1" spans="1:6">
      <c r="A188" s="105" t="s">
        <v>328</v>
      </c>
      <c r="B188" s="106" t="s">
        <v>137</v>
      </c>
      <c r="C188" s="106">
        <v>1</v>
      </c>
      <c r="D188" s="255">
        <v>45</v>
      </c>
      <c r="E188" s="256">
        <f t="shared" si="5"/>
        <v>45</v>
      </c>
      <c r="F188" s="192"/>
    </row>
    <row r="189" ht="19.5" customHeight="1" spans="1:6">
      <c r="A189" s="105" t="s">
        <v>306</v>
      </c>
      <c r="B189" s="106" t="s">
        <v>174</v>
      </c>
      <c r="C189" s="106">
        <v>1</v>
      </c>
      <c r="D189" s="255">
        <v>10</v>
      </c>
      <c r="E189" s="256">
        <f t="shared" si="5"/>
        <v>10</v>
      </c>
      <c r="F189" s="192"/>
    </row>
    <row r="190" ht="19.5" customHeight="1" spans="1:6">
      <c r="A190" s="105" t="s">
        <v>329</v>
      </c>
      <c r="B190" s="106" t="s">
        <v>330</v>
      </c>
      <c r="C190" s="106">
        <v>2</v>
      </c>
      <c r="D190" s="255">
        <v>6.5</v>
      </c>
      <c r="E190" s="256">
        <f t="shared" si="5"/>
        <v>13</v>
      </c>
      <c r="F190" s="192"/>
    </row>
    <row r="191" ht="19.5" customHeight="1" spans="1:6">
      <c r="A191" s="105" t="s">
        <v>331</v>
      </c>
      <c r="B191" s="106" t="s">
        <v>137</v>
      </c>
      <c r="C191" s="106">
        <v>1</v>
      </c>
      <c r="D191" s="255">
        <v>8</v>
      </c>
      <c r="E191" s="256">
        <f t="shared" si="5"/>
        <v>8</v>
      </c>
      <c r="F191" s="192"/>
    </row>
    <row r="192" ht="19.5" customHeight="1" spans="1:6">
      <c r="A192" s="105" t="s">
        <v>332</v>
      </c>
      <c r="B192" s="106" t="s">
        <v>333</v>
      </c>
      <c r="C192" s="106">
        <v>10</v>
      </c>
      <c r="D192" s="255">
        <v>70</v>
      </c>
      <c r="E192" s="256">
        <f t="shared" si="5"/>
        <v>700</v>
      </c>
      <c r="F192" s="192"/>
    </row>
    <row r="193" ht="19.5" customHeight="1" spans="1:6">
      <c r="A193" s="105" t="s">
        <v>334</v>
      </c>
      <c r="B193" s="106" t="s">
        <v>245</v>
      </c>
      <c r="C193" s="106">
        <v>2</v>
      </c>
      <c r="D193" s="255">
        <v>760</v>
      </c>
      <c r="E193" s="256">
        <f t="shared" si="5"/>
        <v>1520</v>
      </c>
      <c r="F193" s="192"/>
    </row>
    <row r="194" ht="19.5" customHeight="1" spans="1:6">
      <c r="A194" s="105" t="s">
        <v>335</v>
      </c>
      <c r="B194" s="106" t="s">
        <v>141</v>
      </c>
      <c r="C194" s="106">
        <v>1</v>
      </c>
      <c r="D194" s="255">
        <v>185</v>
      </c>
      <c r="E194" s="256">
        <f t="shared" si="5"/>
        <v>185</v>
      </c>
      <c r="F194" s="192"/>
    </row>
    <row r="195" ht="19.5" customHeight="1" spans="1:6">
      <c r="A195" s="105" t="s">
        <v>336</v>
      </c>
      <c r="B195" s="106" t="s">
        <v>141</v>
      </c>
      <c r="C195" s="106">
        <v>2</v>
      </c>
      <c r="D195" s="255">
        <v>55</v>
      </c>
      <c r="E195" s="256">
        <f t="shared" ref="E195:E239" si="6">C195*D195</f>
        <v>110</v>
      </c>
      <c r="F195" s="192"/>
    </row>
    <row r="196" ht="19.5" customHeight="1" spans="1:6">
      <c r="A196" s="105" t="s">
        <v>337</v>
      </c>
      <c r="B196" s="106" t="s">
        <v>153</v>
      </c>
      <c r="C196" s="106">
        <v>2</v>
      </c>
      <c r="D196" s="255">
        <v>25</v>
      </c>
      <c r="E196" s="256">
        <f t="shared" si="6"/>
        <v>50</v>
      </c>
      <c r="F196" s="192"/>
    </row>
    <row r="197" ht="19.5" customHeight="1" spans="1:6">
      <c r="A197" s="105" t="s">
        <v>338</v>
      </c>
      <c r="B197" s="106" t="s">
        <v>137</v>
      </c>
      <c r="C197" s="106">
        <f>1+1</f>
        <v>2</v>
      </c>
      <c r="D197" s="255">
        <v>35</v>
      </c>
      <c r="E197" s="256">
        <f t="shared" si="6"/>
        <v>70</v>
      </c>
      <c r="F197" s="192"/>
    </row>
    <row r="198" ht="19.5" customHeight="1" spans="1:6">
      <c r="A198" s="105" t="s">
        <v>339</v>
      </c>
      <c r="B198" s="106" t="s">
        <v>145</v>
      </c>
      <c r="C198" s="106">
        <v>2</v>
      </c>
      <c r="D198" s="255">
        <v>10</v>
      </c>
      <c r="E198" s="256">
        <f t="shared" si="6"/>
        <v>20</v>
      </c>
      <c r="F198" s="192"/>
    </row>
    <row r="199" ht="19.5" customHeight="1" spans="1:6">
      <c r="A199" s="105" t="s">
        <v>340</v>
      </c>
      <c r="B199" s="106" t="s">
        <v>137</v>
      </c>
      <c r="C199" s="106">
        <v>20</v>
      </c>
      <c r="D199" s="255">
        <v>1</v>
      </c>
      <c r="E199" s="256">
        <f t="shared" si="6"/>
        <v>20</v>
      </c>
      <c r="F199" s="192"/>
    </row>
    <row r="200" ht="19.5" customHeight="1" spans="1:6">
      <c r="A200" s="105" t="s">
        <v>341</v>
      </c>
      <c r="B200" s="106" t="s">
        <v>137</v>
      </c>
      <c r="C200" s="106">
        <v>1</v>
      </c>
      <c r="D200" s="255">
        <v>55</v>
      </c>
      <c r="E200" s="256">
        <f t="shared" si="6"/>
        <v>55</v>
      </c>
      <c r="F200" s="192"/>
    </row>
    <row r="201" ht="19.5" customHeight="1" spans="1:6">
      <c r="A201" s="105" t="s">
        <v>342</v>
      </c>
      <c r="B201" s="106" t="s">
        <v>155</v>
      </c>
      <c r="C201" s="106">
        <f>4+1+4+1+2</f>
        <v>12</v>
      </c>
      <c r="D201" s="255">
        <v>25.5</v>
      </c>
      <c r="E201" s="256">
        <f t="shared" si="6"/>
        <v>306</v>
      </c>
      <c r="F201" s="192"/>
    </row>
    <row r="202" ht="19.5" customHeight="1" spans="1:6">
      <c r="A202" s="105" t="s">
        <v>343</v>
      </c>
      <c r="B202" s="106" t="s">
        <v>145</v>
      </c>
      <c r="C202" s="106">
        <f>1+1+2+2+2</f>
        <v>8</v>
      </c>
      <c r="D202" s="255">
        <v>28</v>
      </c>
      <c r="E202" s="256">
        <f t="shared" si="6"/>
        <v>224</v>
      </c>
      <c r="F202" s="192"/>
    </row>
    <row r="203" ht="19.5" customHeight="1" spans="1:6">
      <c r="A203" s="105" t="s">
        <v>344</v>
      </c>
      <c r="B203" s="106" t="s">
        <v>137</v>
      </c>
      <c r="C203" s="106">
        <v>3</v>
      </c>
      <c r="D203" s="255">
        <v>20</v>
      </c>
      <c r="E203" s="256">
        <f t="shared" si="6"/>
        <v>60</v>
      </c>
      <c r="F203" s="192"/>
    </row>
    <row r="204" ht="19.5" customHeight="1" spans="1:6">
      <c r="A204" s="105" t="s">
        <v>345</v>
      </c>
      <c r="B204" s="106" t="s">
        <v>160</v>
      </c>
      <c r="C204" s="106">
        <f>3+3+2</f>
        <v>8</v>
      </c>
      <c r="D204" s="255">
        <v>6</v>
      </c>
      <c r="E204" s="256">
        <f t="shared" si="6"/>
        <v>48</v>
      </c>
      <c r="F204" s="192"/>
    </row>
    <row r="205" ht="19.5" customHeight="1" spans="1:6">
      <c r="A205" s="105" t="s">
        <v>346</v>
      </c>
      <c r="B205" s="106" t="s">
        <v>180</v>
      </c>
      <c r="C205" s="106">
        <v>1</v>
      </c>
      <c r="D205" s="255">
        <v>14.5</v>
      </c>
      <c r="E205" s="256">
        <f t="shared" si="6"/>
        <v>14.5</v>
      </c>
      <c r="F205" s="192"/>
    </row>
    <row r="206" ht="19.5" customHeight="1" spans="1:6">
      <c r="A206" s="105" t="s">
        <v>347</v>
      </c>
      <c r="B206" s="106" t="s">
        <v>180</v>
      </c>
      <c r="C206" s="106">
        <v>2</v>
      </c>
      <c r="D206" s="255">
        <v>8.5</v>
      </c>
      <c r="E206" s="256">
        <f t="shared" si="6"/>
        <v>17</v>
      </c>
      <c r="F206" s="192"/>
    </row>
    <row r="207" ht="19.5" customHeight="1" spans="1:6">
      <c r="A207" s="105" t="s">
        <v>348</v>
      </c>
      <c r="B207" s="106" t="s">
        <v>137</v>
      </c>
      <c r="C207" s="106">
        <v>2</v>
      </c>
      <c r="D207" s="255">
        <v>8</v>
      </c>
      <c r="E207" s="256">
        <f t="shared" si="6"/>
        <v>16</v>
      </c>
      <c r="F207" s="192"/>
    </row>
    <row r="208" ht="19.5" customHeight="1" spans="1:6">
      <c r="A208" s="105" t="s">
        <v>349</v>
      </c>
      <c r="B208" s="106" t="s">
        <v>350</v>
      </c>
      <c r="C208" s="106">
        <v>3</v>
      </c>
      <c r="D208" s="255">
        <v>4.5</v>
      </c>
      <c r="E208" s="256">
        <f t="shared" si="6"/>
        <v>13.5</v>
      </c>
      <c r="F208" s="192"/>
    </row>
    <row r="209" ht="19.5" customHeight="1" spans="1:6">
      <c r="A209" s="105" t="s">
        <v>351</v>
      </c>
      <c r="B209" s="106" t="s">
        <v>174</v>
      </c>
      <c r="C209" s="106">
        <v>2</v>
      </c>
      <c r="D209" s="255">
        <v>8</v>
      </c>
      <c r="E209" s="256">
        <f t="shared" si="6"/>
        <v>16</v>
      </c>
      <c r="F209" s="192"/>
    </row>
    <row r="210" ht="19.5" customHeight="1" spans="1:6">
      <c r="A210" s="105" t="s">
        <v>352</v>
      </c>
      <c r="B210" s="106" t="s">
        <v>137</v>
      </c>
      <c r="C210" s="106">
        <v>2</v>
      </c>
      <c r="D210" s="255">
        <v>15</v>
      </c>
      <c r="E210" s="256">
        <f t="shared" si="6"/>
        <v>30</v>
      </c>
      <c r="F210" s="192"/>
    </row>
    <row r="211" ht="19.5" customHeight="1" spans="1:6">
      <c r="A211" s="105" t="s">
        <v>353</v>
      </c>
      <c r="B211" s="106" t="s">
        <v>137</v>
      </c>
      <c r="C211" s="106">
        <v>2</v>
      </c>
      <c r="D211" s="255">
        <v>2</v>
      </c>
      <c r="E211" s="256">
        <f t="shared" si="6"/>
        <v>4</v>
      </c>
      <c r="F211" s="192"/>
    </row>
    <row r="212" ht="19.5" customHeight="1" spans="1:6">
      <c r="A212" s="105" t="s">
        <v>354</v>
      </c>
      <c r="B212" s="106" t="s">
        <v>174</v>
      </c>
      <c r="C212" s="106">
        <v>2</v>
      </c>
      <c r="D212" s="255">
        <v>5</v>
      </c>
      <c r="E212" s="256">
        <f t="shared" si="6"/>
        <v>10</v>
      </c>
      <c r="F212" s="192"/>
    </row>
    <row r="213" ht="19.5" customHeight="1" spans="1:6">
      <c r="A213" s="105" t="s">
        <v>355</v>
      </c>
      <c r="B213" s="106" t="s">
        <v>160</v>
      </c>
      <c r="C213" s="106">
        <v>1</v>
      </c>
      <c r="D213" s="255">
        <v>125</v>
      </c>
      <c r="E213" s="256">
        <f t="shared" si="6"/>
        <v>125</v>
      </c>
      <c r="F213" s="192"/>
    </row>
    <row r="214" ht="19.5" customHeight="1" spans="1:6">
      <c r="A214" s="105" t="s">
        <v>356</v>
      </c>
      <c r="B214" s="106" t="s">
        <v>180</v>
      </c>
      <c r="C214" s="106">
        <v>8</v>
      </c>
      <c r="D214" s="255">
        <v>75</v>
      </c>
      <c r="E214" s="256">
        <f t="shared" si="6"/>
        <v>600</v>
      </c>
      <c r="F214" s="192"/>
    </row>
    <row r="215" ht="19.5" customHeight="1" spans="1:6">
      <c r="A215" s="105" t="s">
        <v>357</v>
      </c>
      <c r="B215" s="106" t="s">
        <v>180</v>
      </c>
      <c r="C215" s="106">
        <v>2</v>
      </c>
      <c r="D215" s="255">
        <v>65</v>
      </c>
      <c r="E215" s="256">
        <f t="shared" si="6"/>
        <v>130</v>
      </c>
      <c r="F215" s="192"/>
    </row>
    <row r="216" ht="19.5" customHeight="1" spans="1:6">
      <c r="A216" s="105" t="s">
        <v>358</v>
      </c>
      <c r="B216" s="106" t="s">
        <v>137</v>
      </c>
      <c r="C216" s="106">
        <v>1</v>
      </c>
      <c r="D216" s="255">
        <v>8</v>
      </c>
      <c r="E216" s="256">
        <f t="shared" si="6"/>
        <v>8</v>
      </c>
      <c r="F216" s="192"/>
    </row>
    <row r="217" ht="19.5" customHeight="1" spans="1:6">
      <c r="A217" s="105" t="s">
        <v>359</v>
      </c>
      <c r="B217" s="106" t="s">
        <v>160</v>
      </c>
      <c r="C217" s="106">
        <v>2</v>
      </c>
      <c r="D217" s="255">
        <v>50</v>
      </c>
      <c r="E217" s="256">
        <f t="shared" si="6"/>
        <v>100</v>
      </c>
      <c r="F217" s="192"/>
    </row>
    <row r="218" ht="19.5" customHeight="1" spans="1:6">
      <c r="A218" s="105" t="s">
        <v>360</v>
      </c>
      <c r="B218" s="106" t="s">
        <v>137</v>
      </c>
      <c r="C218" s="106">
        <v>1</v>
      </c>
      <c r="D218" s="255">
        <v>95</v>
      </c>
      <c r="E218" s="256">
        <f t="shared" si="6"/>
        <v>95</v>
      </c>
      <c r="F218" s="192"/>
    </row>
    <row r="219" ht="19.5" customHeight="1" spans="1:6">
      <c r="A219" s="105" t="s">
        <v>361</v>
      </c>
      <c r="B219" s="106" t="s">
        <v>160</v>
      </c>
      <c r="C219" s="106">
        <v>4</v>
      </c>
      <c r="D219" s="255">
        <v>10</v>
      </c>
      <c r="E219" s="256">
        <f t="shared" si="6"/>
        <v>40</v>
      </c>
      <c r="F219" s="192"/>
    </row>
    <row r="220" ht="19.5" customHeight="1" spans="1:6">
      <c r="A220" s="105" t="s">
        <v>362</v>
      </c>
      <c r="B220" s="106" t="s">
        <v>137</v>
      </c>
      <c r="C220" s="106">
        <v>2</v>
      </c>
      <c r="D220" s="255">
        <v>75</v>
      </c>
      <c r="E220" s="256">
        <f t="shared" si="6"/>
        <v>150</v>
      </c>
      <c r="F220" s="192"/>
    </row>
    <row r="221" ht="19.5" customHeight="1" spans="1:6">
      <c r="A221" s="105" t="s">
        <v>363</v>
      </c>
      <c r="B221" s="106" t="s">
        <v>174</v>
      </c>
      <c r="C221" s="106">
        <v>1</v>
      </c>
      <c r="D221" s="255">
        <v>35</v>
      </c>
      <c r="E221" s="256">
        <f t="shared" si="6"/>
        <v>35</v>
      </c>
      <c r="F221" s="192"/>
    </row>
    <row r="222" ht="19.5" customHeight="1" spans="1:6">
      <c r="A222" s="105" t="s">
        <v>364</v>
      </c>
      <c r="B222" s="106" t="s">
        <v>137</v>
      </c>
      <c r="C222" s="106">
        <v>3</v>
      </c>
      <c r="D222" s="255">
        <v>8</v>
      </c>
      <c r="E222" s="256">
        <f t="shared" si="6"/>
        <v>24</v>
      </c>
      <c r="F222" s="192"/>
    </row>
    <row r="223" ht="19.5" customHeight="1" spans="1:6">
      <c r="A223" s="105" t="s">
        <v>365</v>
      </c>
      <c r="B223" s="106" t="s">
        <v>137</v>
      </c>
      <c r="C223" s="106">
        <v>1</v>
      </c>
      <c r="D223" s="255">
        <v>8</v>
      </c>
      <c r="E223" s="256">
        <f t="shared" si="6"/>
        <v>8</v>
      </c>
      <c r="F223" s="192"/>
    </row>
    <row r="224" ht="19.5" customHeight="1" spans="1:6">
      <c r="A224" s="105" t="s">
        <v>366</v>
      </c>
      <c r="B224" s="106" t="s">
        <v>137</v>
      </c>
      <c r="C224" s="106">
        <v>2</v>
      </c>
      <c r="D224" s="255">
        <v>8</v>
      </c>
      <c r="E224" s="256">
        <f t="shared" si="6"/>
        <v>16</v>
      </c>
      <c r="F224" s="192"/>
    </row>
    <row r="225" ht="19.5" customHeight="1" spans="1:6">
      <c r="A225" s="105" t="s">
        <v>367</v>
      </c>
      <c r="B225" s="106" t="s">
        <v>160</v>
      </c>
      <c r="C225" s="106">
        <v>1</v>
      </c>
      <c r="D225" s="255">
        <v>25</v>
      </c>
      <c r="E225" s="256">
        <f t="shared" si="6"/>
        <v>25</v>
      </c>
      <c r="F225" s="192"/>
    </row>
    <row r="226" ht="19.5" customHeight="1" spans="1:6">
      <c r="A226" s="105" t="s">
        <v>368</v>
      </c>
      <c r="B226" s="106" t="s">
        <v>137</v>
      </c>
      <c r="C226" s="106">
        <v>1</v>
      </c>
      <c r="D226" s="255">
        <v>445</v>
      </c>
      <c r="E226" s="256">
        <f t="shared" si="6"/>
        <v>445</v>
      </c>
      <c r="F226" s="192"/>
    </row>
    <row r="227" ht="19.5" customHeight="1" spans="1:6">
      <c r="A227" s="105" t="s">
        <v>369</v>
      </c>
      <c r="B227" s="106" t="s">
        <v>180</v>
      </c>
      <c r="C227" s="106">
        <v>2</v>
      </c>
      <c r="D227" s="255">
        <v>12</v>
      </c>
      <c r="E227" s="256">
        <f t="shared" si="6"/>
        <v>24</v>
      </c>
      <c r="F227" s="192"/>
    </row>
    <row r="228" ht="19.5" customHeight="1" spans="1:6">
      <c r="A228" s="105" t="s">
        <v>352</v>
      </c>
      <c r="B228" s="106" t="s">
        <v>137</v>
      </c>
      <c r="C228" s="106">
        <f>2+1</f>
        <v>3</v>
      </c>
      <c r="D228" s="255">
        <v>15</v>
      </c>
      <c r="E228" s="256">
        <f t="shared" si="6"/>
        <v>45</v>
      </c>
      <c r="F228" s="192"/>
    </row>
    <row r="229" ht="19.5" customHeight="1" spans="1:6">
      <c r="A229" s="105" t="s">
        <v>370</v>
      </c>
      <c r="B229" s="106" t="s">
        <v>137</v>
      </c>
      <c r="C229" s="106">
        <f>2+2</f>
        <v>4</v>
      </c>
      <c r="D229" s="255">
        <v>5</v>
      </c>
      <c r="E229" s="256">
        <f t="shared" si="6"/>
        <v>20</v>
      </c>
      <c r="F229" s="192"/>
    </row>
    <row r="230" ht="19.5" customHeight="1" spans="1:6">
      <c r="A230" s="105" t="s">
        <v>371</v>
      </c>
      <c r="B230" s="106" t="s">
        <v>180</v>
      </c>
      <c r="C230" s="106">
        <v>5</v>
      </c>
      <c r="D230" s="255">
        <v>3</v>
      </c>
      <c r="E230" s="256">
        <f t="shared" si="6"/>
        <v>15</v>
      </c>
      <c r="F230" s="192"/>
    </row>
    <row r="231" ht="19.5" customHeight="1" spans="1:6">
      <c r="A231" s="105" t="s">
        <v>372</v>
      </c>
      <c r="B231" s="106" t="s">
        <v>141</v>
      </c>
      <c r="C231" s="106">
        <f>1+1</f>
        <v>2</v>
      </c>
      <c r="D231" s="255">
        <v>350</v>
      </c>
      <c r="E231" s="256">
        <f t="shared" si="6"/>
        <v>700</v>
      </c>
      <c r="F231" s="192"/>
    </row>
    <row r="232" ht="19.5" customHeight="1" spans="1:6">
      <c r="A232" s="105" t="s">
        <v>373</v>
      </c>
      <c r="B232" s="106" t="s">
        <v>155</v>
      </c>
      <c r="C232" s="106">
        <v>2</v>
      </c>
      <c r="D232" s="255">
        <v>18</v>
      </c>
      <c r="E232" s="256">
        <f t="shared" si="6"/>
        <v>36</v>
      </c>
      <c r="F232" s="192"/>
    </row>
    <row r="233" ht="23" customHeight="1" spans="1:6">
      <c r="A233" s="105" t="s">
        <v>374</v>
      </c>
      <c r="B233" s="106" t="s">
        <v>137</v>
      </c>
      <c r="C233" s="106">
        <v>1</v>
      </c>
      <c r="D233" s="255">
        <v>220</v>
      </c>
      <c r="E233" s="256">
        <f t="shared" si="6"/>
        <v>220</v>
      </c>
      <c r="F233" s="192"/>
    </row>
    <row r="234" ht="19.5" customHeight="1" spans="1:6">
      <c r="A234" s="105" t="s">
        <v>375</v>
      </c>
      <c r="B234" s="106" t="s">
        <v>137</v>
      </c>
      <c r="C234" s="106">
        <v>1</v>
      </c>
      <c r="D234" s="255">
        <v>440</v>
      </c>
      <c r="E234" s="256">
        <f t="shared" si="6"/>
        <v>440</v>
      </c>
      <c r="F234" s="192"/>
    </row>
    <row r="235" ht="19.5" customHeight="1" spans="1:6">
      <c r="A235" s="105" t="s">
        <v>376</v>
      </c>
      <c r="B235" s="106" t="s">
        <v>143</v>
      </c>
      <c r="C235" s="106">
        <v>1</v>
      </c>
      <c r="D235" s="255">
        <v>280</v>
      </c>
      <c r="E235" s="256">
        <f t="shared" si="6"/>
        <v>280</v>
      </c>
      <c r="F235" s="192"/>
    </row>
    <row r="236" ht="19.5" customHeight="1" spans="1:6">
      <c r="A236" s="105" t="s">
        <v>377</v>
      </c>
      <c r="B236" s="106" t="s">
        <v>137</v>
      </c>
      <c r="C236" s="106">
        <v>1</v>
      </c>
      <c r="D236" s="255">
        <v>220</v>
      </c>
      <c r="E236" s="256">
        <f t="shared" si="6"/>
        <v>220</v>
      </c>
      <c r="F236" s="192"/>
    </row>
    <row r="237" ht="19.5" customHeight="1" spans="1:6">
      <c r="A237" s="105" t="s">
        <v>378</v>
      </c>
      <c r="B237" s="106" t="s">
        <v>137</v>
      </c>
      <c r="C237" s="106">
        <v>1</v>
      </c>
      <c r="D237" s="255">
        <v>280</v>
      </c>
      <c r="E237" s="256">
        <f t="shared" si="6"/>
        <v>280</v>
      </c>
      <c r="F237" s="192"/>
    </row>
    <row r="238" ht="19.5" customHeight="1" spans="1:6">
      <c r="A238" s="105" t="s">
        <v>379</v>
      </c>
      <c r="B238" s="106" t="s">
        <v>180</v>
      </c>
      <c r="C238" s="106">
        <v>1</v>
      </c>
      <c r="D238" s="255">
        <v>360</v>
      </c>
      <c r="E238" s="256">
        <f t="shared" si="6"/>
        <v>360</v>
      </c>
      <c r="F238" s="192"/>
    </row>
    <row r="239" ht="19.5" customHeight="1" spans="1:6">
      <c r="A239" s="105" t="s">
        <v>380</v>
      </c>
      <c r="B239" s="106" t="s">
        <v>381</v>
      </c>
      <c r="C239" s="106">
        <v>1</v>
      </c>
      <c r="D239" s="255">
        <v>190</v>
      </c>
      <c r="E239" s="256">
        <f t="shared" si="6"/>
        <v>190</v>
      </c>
      <c r="F239" s="192"/>
    </row>
    <row r="240" ht="19.5" customHeight="1" spans="1:6">
      <c r="A240" s="105" t="s">
        <v>382</v>
      </c>
      <c r="B240" s="106" t="s">
        <v>160</v>
      </c>
      <c r="C240" s="106">
        <v>2</v>
      </c>
      <c r="D240" s="255">
        <v>38</v>
      </c>
      <c r="E240" s="256">
        <f t="shared" ref="E240:E254" si="7">C240*D240</f>
        <v>76</v>
      </c>
      <c r="F240" s="192"/>
    </row>
    <row r="241" ht="19.5" customHeight="1" spans="1:6">
      <c r="A241" s="105" t="s">
        <v>383</v>
      </c>
      <c r="B241" s="106" t="s">
        <v>160</v>
      </c>
      <c r="C241" s="106">
        <v>2</v>
      </c>
      <c r="D241" s="255">
        <v>40</v>
      </c>
      <c r="E241" s="256">
        <f t="shared" si="7"/>
        <v>80</v>
      </c>
      <c r="F241" s="192"/>
    </row>
    <row r="242" ht="19.5" customHeight="1" spans="1:6">
      <c r="A242" s="105" t="s">
        <v>384</v>
      </c>
      <c r="B242" s="106" t="s">
        <v>160</v>
      </c>
      <c r="C242" s="106">
        <v>2</v>
      </c>
      <c r="D242" s="255">
        <v>35</v>
      </c>
      <c r="E242" s="256">
        <f t="shared" si="7"/>
        <v>70</v>
      </c>
      <c r="F242" s="192"/>
    </row>
    <row r="243" ht="19.5" customHeight="1" spans="1:6">
      <c r="A243" s="105" t="s">
        <v>385</v>
      </c>
      <c r="B243" s="106" t="s">
        <v>145</v>
      </c>
      <c r="C243" s="106">
        <v>3</v>
      </c>
      <c r="D243" s="255">
        <v>12</v>
      </c>
      <c r="E243" s="256">
        <f t="shared" si="7"/>
        <v>36</v>
      </c>
      <c r="F243" s="192"/>
    </row>
    <row r="244" ht="19.5" customHeight="1" spans="1:6">
      <c r="A244" s="105" t="s">
        <v>386</v>
      </c>
      <c r="B244" s="106" t="s">
        <v>145</v>
      </c>
      <c r="C244" s="106">
        <v>5</v>
      </c>
      <c r="D244" s="255">
        <v>16</v>
      </c>
      <c r="E244" s="256">
        <f t="shared" si="7"/>
        <v>80</v>
      </c>
      <c r="F244" s="192"/>
    </row>
    <row r="245" ht="19.5" customHeight="1" spans="1:6">
      <c r="A245" s="105" t="s">
        <v>387</v>
      </c>
      <c r="B245" s="106" t="s">
        <v>145</v>
      </c>
      <c r="C245" s="106">
        <v>5</v>
      </c>
      <c r="D245" s="255">
        <v>15</v>
      </c>
      <c r="E245" s="256">
        <f t="shared" si="7"/>
        <v>75</v>
      </c>
      <c r="F245" s="192"/>
    </row>
    <row r="246" ht="19.5" customHeight="1" spans="1:6">
      <c r="A246" s="105" t="s">
        <v>388</v>
      </c>
      <c r="B246" s="106" t="s">
        <v>153</v>
      </c>
      <c r="C246" s="106">
        <v>10</v>
      </c>
      <c r="D246" s="255">
        <v>4</v>
      </c>
      <c r="E246" s="256">
        <f t="shared" si="7"/>
        <v>40</v>
      </c>
      <c r="F246" s="192"/>
    </row>
    <row r="247" ht="19.5" customHeight="1" spans="1:6">
      <c r="A247" s="105" t="s">
        <v>389</v>
      </c>
      <c r="B247" s="106" t="s">
        <v>160</v>
      </c>
      <c r="C247" s="106">
        <v>2</v>
      </c>
      <c r="D247" s="255">
        <v>30</v>
      </c>
      <c r="E247" s="256">
        <f t="shared" si="7"/>
        <v>60</v>
      </c>
      <c r="F247" s="192"/>
    </row>
    <row r="248" ht="19.5" customHeight="1" spans="1:6">
      <c r="A248" s="105" t="s">
        <v>390</v>
      </c>
      <c r="B248" s="106" t="s">
        <v>137</v>
      </c>
      <c r="C248" s="106">
        <v>50</v>
      </c>
      <c r="D248" s="255">
        <v>2</v>
      </c>
      <c r="E248" s="256">
        <f t="shared" si="7"/>
        <v>100</v>
      </c>
      <c r="F248" s="192"/>
    </row>
    <row r="249" ht="19.5" customHeight="1" spans="1:6">
      <c r="A249" s="105" t="s">
        <v>391</v>
      </c>
      <c r="B249" s="106" t="s">
        <v>137</v>
      </c>
      <c r="C249" s="106">
        <v>30</v>
      </c>
      <c r="D249" s="255">
        <v>22</v>
      </c>
      <c r="E249" s="256">
        <f t="shared" si="7"/>
        <v>660</v>
      </c>
      <c r="F249" s="192"/>
    </row>
    <row r="250" ht="19.5" customHeight="1" spans="1:6">
      <c r="A250" s="105" t="s">
        <v>392</v>
      </c>
      <c r="B250" s="106" t="s">
        <v>145</v>
      </c>
      <c r="C250" s="106">
        <v>5</v>
      </c>
      <c r="D250" s="255">
        <v>28</v>
      </c>
      <c r="E250" s="256">
        <f t="shared" si="7"/>
        <v>140</v>
      </c>
      <c r="F250" s="192"/>
    </row>
    <row r="251" ht="19.5" customHeight="1" spans="1:6">
      <c r="A251" s="105" t="s">
        <v>393</v>
      </c>
      <c r="B251" s="106" t="s">
        <v>137</v>
      </c>
      <c r="C251" s="106">
        <v>50</v>
      </c>
      <c r="D251" s="255">
        <v>1.5</v>
      </c>
      <c r="E251" s="256">
        <f t="shared" si="7"/>
        <v>75</v>
      </c>
      <c r="F251" s="192"/>
    </row>
    <row r="252" ht="19.5" customHeight="1" spans="1:6">
      <c r="A252" s="105" t="s">
        <v>394</v>
      </c>
      <c r="B252" s="106" t="s">
        <v>137</v>
      </c>
      <c r="C252" s="106">
        <v>20</v>
      </c>
      <c r="D252" s="255">
        <v>12</v>
      </c>
      <c r="E252" s="256">
        <f t="shared" si="7"/>
        <v>240</v>
      </c>
      <c r="F252" s="192"/>
    </row>
    <row r="253" ht="19.5" customHeight="1" spans="1:6">
      <c r="A253" s="105" t="s">
        <v>395</v>
      </c>
      <c r="B253" s="106" t="s">
        <v>145</v>
      </c>
      <c r="C253" s="106">
        <v>2</v>
      </c>
      <c r="D253" s="255">
        <v>36</v>
      </c>
      <c r="E253" s="256">
        <f t="shared" si="7"/>
        <v>72</v>
      </c>
      <c r="F253" s="192"/>
    </row>
    <row r="254" ht="19.5" customHeight="1" spans="1:6">
      <c r="A254" s="105" t="s">
        <v>396</v>
      </c>
      <c r="B254" s="106" t="s">
        <v>180</v>
      </c>
      <c r="C254" s="106">
        <v>5</v>
      </c>
      <c r="D254" s="255">
        <v>4</v>
      </c>
      <c r="E254" s="256">
        <f t="shared" si="7"/>
        <v>20</v>
      </c>
      <c r="F254" s="192"/>
    </row>
    <row r="255" ht="19.5" customHeight="1" spans="1:6">
      <c r="A255" s="105" t="s">
        <v>397</v>
      </c>
      <c r="B255" s="106" t="s">
        <v>143</v>
      </c>
      <c r="C255" s="106">
        <v>2</v>
      </c>
      <c r="D255" s="255">
        <v>45</v>
      </c>
      <c r="E255" s="256">
        <f t="shared" ref="E255:E265" si="8">C255*D255</f>
        <v>90</v>
      </c>
      <c r="F255" s="192"/>
    </row>
    <row r="256" ht="19.5" customHeight="1" spans="1:6">
      <c r="A256" s="105" t="s">
        <v>398</v>
      </c>
      <c r="B256" s="106" t="s">
        <v>137</v>
      </c>
      <c r="C256" s="106">
        <v>2</v>
      </c>
      <c r="D256" s="255">
        <v>55</v>
      </c>
      <c r="E256" s="256">
        <f t="shared" si="8"/>
        <v>110</v>
      </c>
      <c r="F256" s="192"/>
    </row>
    <row r="257" ht="19.5" customHeight="1" spans="1:6">
      <c r="A257" s="105" t="s">
        <v>399</v>
      </c>
      <c r="B257" s="106" t="s">
        <v>137</v>
      </c>
      <c r="C257" s="106">
        <v>2</v>
      </c>
      <c r="D257" s="255">
        <v>75</v>
      </c>
      <c r="E257" s="256">
        <f t="shared" si="8"/>
        <v>150</v>
      </c>
      <c r="F257" s="192"/>
    </row>
    <row r="258" ht="19.5" customHeight="1" spans="1:6">
      <c r="A258" s="105" t="s">
        <v>400</v>
      </c>
      <c r="B258" s="106" t="s">
        <v>137</v>
      </c>
      <c r="C258" s="106">
        <v>1</v>
      </c>
      <c r="D258" s="255">
        <v>155</v>
      </c>
      <c r="E258" s="256">
        <f t="shared" si="8"/>
        <v>155</v>
      </c>
      <c r="F258" s="192"/>
    </row>
    <row r="259" ht="19.5" customHeight="1" spans="1:6">
      <c r="A259" s="105" t="s">
        <v>401</v>
      </c>
      <c r="B259" s="106" t="s">
        <v>137</v>
      </c>
      <c r="C259" s="106">
        <v>1</v>
      </c>
      <c r="D259" s="255">
        <v>245</v>
      </c>
      <c r="E259" s="256">
        <f t="shared" si="8"/>
        <v>245</v>
      </c>
      <c r="F259" s="192"/>
    </row>
    <row r="260" ht="19.5" customHeight="1" spans="1:6">
      <c r="A260" s="105" t="s">
        <v>402</v>
      </c>
      <c r="B260" s="106" t="s">
        <v>180</v>
      </c>
      <c r="C260" s="106">
        <v>2</v>
      </c>
      <c r="D260" s="255">
        <v>85</v>
      </c>
      <c r="E260" s="256">
        <f t="shared" si="8"/>
        <v>170</v>
      </c>
      <c r="F260" s="192"/>
    </row>
    <row r="261" ht="19.5" customHeight="1" spans="1:6">
      <c r="A261" s="105" t="s">
        <v>403</v>
      </c>
      <c r="B261" s="106" t="s">
        <v>180</v>
      </c>
      <c r="C261" s="106">
        <v>2</v>
      </c>
      <c r="D261" s="255">
        <v>85</v>
      </c>
      <c r="E261" s="256">
        <f t="shared" si="8"/>
        <v>170</v>
      </c>
      <c r="F261" s="192"/>
    </row>
    <row r="262" ht="19.5" customHeight="1" spans="1:6">
      <c r="A262" s="105" t="s">
        <v>404</v>
      </c>
      <c r="B262" s="106" t="s">
        <v>180</v>
      </c>
      <c r="C262" s="106">
        <v>2</v>
      </c>
      <c r="D262" s="255">
        <v>85</v>
      </c>
      <c r="E262" s="256">
        <f t="shared" si="8"/>
        <v>170</v>
      </c>
      <c r="F262" s="192"/>
    </row>
    <row r="263" ht="19.5" customHeight="1" spans="1:6">
      <c r="A263" s="105" t="s">
        <v>405</v>
      </c>
      <c r="B263" s="106" t="s">
        <v>180</v>
      </c>
      <c r="C263" s="106">
        <v>2</v>
      </c>
      <c r="D263" s="255">
        <v>85</v>
      </c>
      <c r="E263" s="256">
        <f t="shared" si="8"/>
        <v>170</v>
      </c>
      <c r="F263" s="192"/>
    </row>
    <row r="264" ht="19.5" customHeight="1" spans="1:6">
      <c r="A264" s="105" t="s">
        <v>406</v>
      </c>
      <c r="B264" s="106" t="s">
        <v>137</v>
      </c>
      <c r="C264" s="106">
        <v>1</v>
      </c>
      <c r="D264" s="255">
        <v>295</v>
      </c>
      <c r="E264" s="256">
        <f t="shared" si="8"/>
        <v>295</v>
      </c>
      <c r="F264" s="192"/>
    </row>
    <row r="265" ht="19.5" customHeight="1" spans="1:6">
      <c r="A265" s="105" t="s">
        <v>407</v>
      </c>
      <c r="B265" s="106" t="s">
        <v>137</v>
      </c>
      <c r="C265" s="106">
        <v>1</v>
      </c>
      <c r="D265" s="255">
        <v>345</v>
      </c>
      <c r="E265" s="256">
        <f t="shared" si="8"/>
        <v>345</v>
      </c>
      <c r="F265" s="192"/>
    </row>
    <row r="266" ht="24" customHeight="1" spans="1:6">
      <c r="A266" s="257" t="s">
        <v>408</v>
      </c>
      <c r="B266" s="257"/>
      <c r="C266" s="257"/>
      <c r="D266" s="258"/>
      <c r="E266" s="259">
        <f>SUM(E5:E265)</f>
        <v>39880</v>
      </c>
      <c r="F266" s="260"/>
    </row>
  </sheetData>
  <mergeCells count="2">
    <mergeCell ref="A2:F2"/>
    <mergeCell ref="E3:F3"/>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D4" sqref="D4"/>
    </sheetView>
  </sheetViews>
  <sheetFormatPr defaultColWidth="9" defaultRowHeight="14.25" outlineLevelCol="5"/>
  <cols>
    <col min="1" max="1" width="32.5" customWidth="1"/>
    <col min="5" max="5" width="11.125" customWidth="1"/>
  </cols>
  <sheetData>
    <row r="1" ht="15" spans="1:6">
      <c r="A1" s="57" t="s">
        <v>702</v>
      </c>
      <c r="B1" s="58"/>
      <c r="C1" s="58"/>
      <c r="D1" s="58"/>
      <c r="E1" s="58"/>
      <c r="F1" s="58"/>
    </row>
    <row r="2" ht="26.1" customHeight="1" spans="1:6">
      <c r="A2" s="111" t="s">
        <v>703</v>
      </c>
      <c r="B2" s="111"/>
      <c r="C2" s="111"/>
      <c r="D2" s="111"/>
      <c r="E2" s="111"/>
      <c r="F2" s="111"/>
    </row>
    <row r="3" ht="23.1" customHeight="1" spans="1:6">
      <c r="A3" s="60" t="s">
        <v>130</v>
      </c>
      <c r="B3" s="61"/>
      <c r="C3" s="61"/>
      <c r="D3" s="84" t="s">
        <v>411</v>
      </c>
      <c r="E3" s="84"/>
      <c r="F3" s="84"/>
    </row>
    <row r="4" ht="18" customHeight="1" spans="1:6">
      <c r="A4" s="7" t="s">
        <v>132</v>
      </c>
      <c r="B4" s="7" t="s">
        <v>133</v>
      </c>
      <c r="C4" s="7" t="s">
        <v>134</v>
      </c>
      <c r="D4" s="7" t="s">
        <v>135</v>
      </c>
      <c r="E4" s="7" t="s">
        <v>3</v>
      </c>
      <c r="F4" s="63" t="s">
        <v>5</v>
      </c>
    </row>
    <row r="5" ht="30" customHeight="1" spans="1:6">
      <c r="A5" s="112"/>
      <c r="B5" s="113"/>
      <c r="C5" s="113"/>
      <c r="D5" s="113"/>
      <c r="E5" s="113"/>
      <c r="F5" s="114"/>
    </row>
    <row r="6" ht="25.5" customHeight="1" spans="1:6">
      <c r="A6" s="54"/>
      <c r="B6" s="113"/>
      <c r="C6" s="113"/>
      <c r="D6" s="113"/>
      <c r="E6" s="113"/>
      <c r="F6" s="114"/>
    </row>
    <row r="7" ht="30" customHeight="1" spans="1:6">
      <c r="A7" s="54"/>
      <c r="B7" s="115"/>
      <c r="C7" s="116"/>
      <c r="D7" s="88"/>
      <c r="E7" s="117"/>
      <c r="F7" s="83"/>
    </row>
    <row r="8" ht="30" customHeight="1" spans="1:6">
      <c r="A8" s="85" t="s">
        <v>704</v>
      </c>
      <c r="B8" s="115"/>
      <c r="C8" s="116"/>
      <c r="D8" s="88"/>
      <c r="E8" s="117">
        <f>SUM(E5:E7)</f>
        <v>0</v>
      </c>
      <c r="F8" s="83"/>
    </row>
    <row r="9" ht="30" customHeight="1"/>
  </sheetData>
  <mergeCells count="2">
    <mergeCell ref="A2:F2"/>
    <mergeCell ref="D3:F3"/>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pane ySplit="4" topLeftCell="A5" activePane="bottomLeft" state="frozen"/>
      <selection/>
      <selection pane="bottomLeft" activeCell="E5" sqref="E5:E11"/>
    </sheetView>
  </sheetViews>
  <sheetFormatPr defaultColWidth="9" defaultRowHeight="14.25" outlineLevelCol="5"/>
  <cols>
    <col min="1" max="1" width="40.625" customWidth="1"/>
    <col min="5" max="5" width="12.25" style="96" customWidth="1"/>
  </cols>
  <sheetData>
    <row r="1" ht="15" spans="1:6">
      <c r="A1" s="57"/>
      <c r="B1" s="58"/>
      <c r="C1" s="58"/>
      <c r="D1" s="58"/>
      <c r="E1" s="97"/>
      <c r="F1" s="58"/>
    </row>
    <row r="2" ht="25.5" customHeight="1" spans="1:6">
      <c r="A2" s="98" t="s">
        <v>705</v>
      </c>
      <c r="B2" s="98"/>
      <c r="C2" s="98"/>
      <c r="D2" s="98"/>
      <c r="E2" s="99"/>
      <c r="F2" s="98"/>
    </row>
    <row r="3" ht="19.5" customHeight="1" spans="1:6">
      <c r="A3" s="60" t="s">
        <v>130</v>
      </c>
      <c r="B3" s="61"/>
      <c r="C3" s="61"/>
      <c r="D3" s="62" t="s">
        <v>411</v>
      </c>
      <c r="E3" s="100"/>
      <c r="F3" s="101"/>
    </row>
    <row r="4" ht="31.5" customHeight="1" spans="1:6">
      <c r="A4" s="7" t="s">
        <v>132</v>
      </c>
      <c r="B4" s="7" t="s">
        <v>133</v>
      </c>
      <c r="C4" s="7" t="s">
        <v>134</v>
      </c>
      <c r="D4" s="7" t="s">
        <v>135</v>
      </c>
      <c r="E4" s="102" t="s">
        <v>3</v>
      </c>
      <c r="F4" s="63" t="s">
        <v>5</v>
      </c>
    </row>
    <row r="5" ht="39" customHeight="1" spans="1:6">
      <c r="A5" s="103" t="s">
        <v>706</v>
      </c>
      <c r="B5" s="76"/>
      <c r="C5" s="76"/>
      <c r="D5" s="76"/>
      <c r="E5" s="104">
        <v>30830</v>
      </c>
      <c r="F5" s="77"/>
    </row>
    <row r="6" ht="39" customHeight="1" spans="1:6">
      <c r="A6" s="103" t="s">
        <v>707</v>
      </c>
      <c r="B6" s="76"/>
      <c r="C6" s="76"/>
      <c r="D6" s="76"/>
      <c r="E6" s="104">
        <v>19700</v>
      </c>
      <c r="F6" s="77"/>
    </row>
    <row r="7" ht="45" customHeight="1" spans="1:6">
      <c r="A7" s="103" t="s">
        <v>708</v>
      </c>
      <c r="B7" s="76"/>
      <c r="C7" s="76"/>
      <c r="D7" s="76"/>
      <c r="E7" s="104">
        <v>8939</v>
      </c>
      <c r="F7" s="77"/>
    </row>
    <row r="8" s="20" customFormat="1" ht="27.95" customHeight="1" spans="1:6">
      <c r="A8" s="105" t="s">
        <v>709</v>
      </c>
      <c r="B8" s="106"/>
      <c r="C8" s="106"/>
      <c r="D8" s="106"/>
      <c r="E8" s="106">
        <v>191100</v>
      </c>
      <c r="F8" s="95"/>
    </row>
    <row r="9" ht="24" spans="1:6">
      <c r="A9" s="105" t="s">
        <v>710</v>
      </c>
      <c r="B9" s="106"/>
      <c r="C9" s="106"/>
      <c r="D9" s="106"/>
      <c r="E9" s="106">
        <v>63700</v>
      </c>
      <c r="F9" s="107"/>
    </row>
    <row r="10" ht="45" customHeight="1" spans="1:6">
      <c r="A10" s="105" t="s">
        <v>711</v>
      </c>
      <c r="B10" s="106"/>
      <c r="C10" s="106"/>
      <c r="D10" s="106"/>
      <c r="E10" s="106">
        <v>83438.83</v>
      </c>
      <c r="F10" s="107"/>
    </row>
    <row r="11" ht="30" customHeight="1" spans="1:6">
      <c r="A11" s="90" t="s">
        <v>408</v>
      </c>
      <c r="B11" s="108"/>
      <c r="C11" s="109"/>
      <c r="D11" s="81"/>
      <c r="E11" s="110">
        <f>SUM(E5:E10)</f>
        <v>397707.83</v>
      </c>
      <c r="F11" s="107"/>
    </row>
  </sheetData>
  <mergeCells count="2">
    <mergeCell ref="A2:F2"/>
    <mergeCell ref="D3:E3"/>
  </mergeCells>
  <pageMargins left="0.7" right="0.432638888888889"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E5" sqref="E5"/>
    </sheetView>
  </sheetViews>
  <sheetFormatPr defaultColWidth="9" defaultRowHeight="14.25" outlineLevelRow="6" outlineLevelCol="5"/>
  <cols>
    <col min="1" max="1" width="34.5" customWidth="1"/>
    <col min="5" max="5" width="11.75" customWidth="1"/>
  </cols>
  <sheetData>
    <row r="1" ht="24.95" customHeight="1" spans="1:6">
      <c r="A1" s="57" t="s">
        <v>712</v>
      </c>
      <c r="B1" s="58"/>
      <c r="C1" s="58"/>
      <c r="D1" s="58"/>
      <c r="E1" s="58"/>
      <c r="F1" s="58"/>
    </row>
    <row r="2" ht="24" customHeight="1" spans="1:6">
      <c r="A2" s="59" t="s">
        <v>713</v>
      </c>
      <c r="B2" s="59"/>
      <c r="C2" s="59"/>
      <c r="D2" s="59"/>
      <c r="E2" s="59"/>
      <c r="F2" s="59"/>
    </row>
    <row r="3" ht="24.95" customHeight="1" spans="1:6">
      <c r="A3" s="60" t="s">
        <v>130</v>
      </c>
      <c r="B3" s="61"/>
      <c r="C3" s="61"/>
      <c r="D3" s="84" t="s">
        <v>411</v>
      </c>
      <c r="E3" s="84"/>
      <c r="F3" s="84"/>
    </row>
    <row r="4" s="20" customFormat="1" ht="28.5" customHeight="1" spans="1:6">
      <c r="A4" s="7" t="s">
        <v>132</v>
      </c>
      <c r="B4" s="7" t="s">
        <v>133</v>
      </c>
      <c r="C4" s="7" t="s">
        <v>134</v>
      </c>
      <c r="D4" s="7" t="s">
        <v>135</v>
      </c>
      <c r="E4" s="7" t="s">
        <v>3</v>
      </c>
      <c r="F4" s="63" t="s">
        <v>5</v>
      </c>
    </row>
    <row r="5" s="20" customFormat="1" ht="34.5" customHeight="1" spans="1:6">
      <c r="A5" s="85" t="s">
        <v>714</v>
      </c>
      <c r="B5" s="86"/>
      <c r="C5" s="87"/>
      <c r="D5" s="88"/>
      <c r="E5" s="89">
        <v>136920</v>
      </c>
      <c r="F5" s="68"/>
    </row>
    <row r="6" s="20" customFormat="1" ht="34.5" customHeight="1" spans="1:6">
      <c r="A6" s="85" t="s">
        <v>715</v>
      </c>
      <c r="B6" s="86"/>
      <c r="C6" s="87"/>
      <c r="D6" s="88"/>
      <c r="E6" s="89">
        <v>40</v>
      </c>
      <c r="F6" s="68"/>
    </row>
    <row r="7" s="20" customFormat="1" ht="39.75" customHeight="1" spans="1:6">
      <c r="A7" s="90" t="s">
        <v>412</v>
      </c>
      <c r="B7" s="91"/>
      <c r="C7" s="92"/>
      <c r="D7" s="93"/>
      <c r="E7" s="94">
        <f>SUM(E5:E6)</f>
        <v>136960</v>
      </c>
      <c r="F7" s="95"/>
    </row>
  </sheetData>
  <mergeCells count="2">
    <mergeCell ref="A2:F2"/>
    <mergeCell ref="D3:F3"/>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4" sqref="D4"/>
    </sheetView>
  </sheetViews>
  <sheetFormatPr defaultColWidth="9" defaultRowHeight="14.25" outlineLevelRow="5" outlineLevelCol="5"/>
  <cols>
    <col min="1" max="1" width="30" customWidth="1"/>
  </cols>
  <sheetData>
    <row r="1" ht="28.5" customHeight="1" spans="1:6">
      <c r="A1" s="57" t="s">
        <v>716</v>
      </c>
      <c r="B1" s="58"/>
      <c r="C1" s="58"/>
      <c r="D1" s="58"/>
      <c r="E1" s="58"/>
      <c r="F1" s="58"/>
    </row>
    <row r="2" ht="25.5" customHeight="1" spans="1:6">
      <c r="A2" s="73" t="s">
        <v>717</v>
      </c>
      <c r="B2" s="73"/>
      <c r="C2" s="73"/>
      <c r="D2" s="73"/>
      <c r="E2" s="73"/>
      <c r="F2" s="73"/>
    </row>
    <row r="3" ht="28.5" customHeight="1" spans="1:6">
      <c r="A3" s="60" t="s">
        <v>130</v>
      </c>
      <c r="B3" s="61"/>
      <c r="C3" s="61"/>
      <c r="D3" s="74" t="s">
        <v>718</v>
      </c>
      <c r="E3" s="74"/>
      <c r="F3" s="74"/>
    </row>
    <row r="4" ht="43.5" customHeight="1" spans="1:6">
      <c r="A4" s="7" t="s">
        <v>132</v>
      </c>
      <c r="B4" s="7" t="s">
        <v>133</v>
      </c>
      <c r="C4" s="7" t="s">
        <v>134</v>
      </c>
      <c r="D4" s="7" t="s">
        <v>135</v>
      </c>
      <c r="E4" s="7" t="s">
        <v>3</v>
      </c>
      <c r="F4" s="63" t="s">
        <v>5</v>
      </c>
    </row>
    <row r="5" ht="43.5" customHeight="1" spans="1:6">
      <c r="A5" s="75"/>
      <c r="B5" s="76"/>
      <c r="C5" s="76"/>
      <c r="D5" s="76"/>
      <c r="E5" s="76"/>
      <c r="F5" s="77"/>
    </row>
    <row r="6" ht="31.5" customHeight="1" spans="1:6">
      <c r="A6" s="78" t="s">
        <v>408</v>
      </c>
      <c r="B6" s="79"/>
      <c r="C6" s="80"/>
      <c r="D6" s="81"/>
      <c r="E6" s="82">
        <f>SUM(E5:E5)</f>
        <v>0</v>
      </c>
      <c r="F6" s="83"/>
    </row>
  </sheetData>
  <mergeCells count="2">
    <mergeCell ref="A2:F2"/>
    <mergeCell ref="D3:F3"/>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E5" sqref="E5:E6"/>
    </sheetView>
  </sheetViews>
  <sheetFormatPr defaultColWidth="9" defaultRowHeight="14.25" outlineLevelRow="6" outlineLevelCol="5"/>
  <cols>
    <col min="1" max="1" width="43.5" customWidth="1"/>
    <col min="5" max="5" width="11" customWidth="1"/>
  </cols>
  <sheetData>
    <row r="1" ht="17.1" customHeight="1" spans="1:6">
      <c r="A1" s="57" t="s">
        <v>719</v>
      </c>
      <c r="B1" s="58"/>
      <c r="C1" s="58"/>
      <c r="D1" s="58"/>
      <c r="E1" s="58"/>
      <c r="F1" s="58"/>
    </row>
    <row r="2" ht="21" customHeight="1" spans="1:6">
      <c r="A2" s="59" t="s">
        <v>720</v>
      </c>
      <c r="B2" s="59"/>
      <c r="C2" s="59"/>
      <c r="D2" s="59"/>
      <c r="E2" s="59"/>
      <c r="F2" s="59"/>
    </row>
    <row r="3" ht="26.1" customHeight="1" spans="1:6">
      <c r="A3" s="60" t="s">
        <v>130</v>
      </c>
      <c r="B3" s="61"/>
      <c r="C3" s="61"/>
      <c r="D3" s="62" t="s">
        <v>411</v>
      </c>
      <c r="E3" s="62"/>
      <c r="F3" s="62"/>
    </row>
    <row r="4" ht="31.5" customHeight="1" spans="1:6">
      <c r="A4" s="7" t="s">
        <v>132</v>
      </c>
      <c r="B4" s="7" t="s">
        <v>133</v>
      </c>
      <c r="C4" s="7" t="s">
        <v>134</v>
      </c>
      <c r="D4" s="7" t="s">
        <v>135</v>
      </c>
      <c r="E4" s="7" t="s">
        <v>3</v>
      </c>
      <c r="F4" s="63" t="s">
        <v>5</v>
      </c>
    </row>
    <row r="5" s="20" customFormat="1" ht="27" customHeight="1" spans="1:6">
      <c r="A5" s="64" t="s">
        <v>721</v>
      </c>
      <c r="B5" s="65"/>
      <c r="C5" s="66"/>
      <c r="D5" s="12"/>
      <c r="E5" s="67">
        <v>5345.13</v>
      </c>
      <c r="F5" s="68"/>
    </row>
    <row r="6" s="20" customFormat="1" ht="33" customHeight="1" spans="1:6">
      <c r="A6" s="69" t="s">
        <v>722</v>
      </c>
      <c r="B6" s="65"/>
      <c r="C6" s="66"/>
      <c r="D6" s="12"/>
      <c r="E6" s="67">
        <v>1000</v>
      </c>
      <c r="F6" s="68"/>
    </row>
    <row r="7" s="20" customFormat="1" ht="31.5" customHeight="1" spans="1:6">
      <c r="A7" s="70" t="s">
        <v>408</v>
      </c>
      <c r="B7" s="65"/>
      <c r="C7" s="66"/>
      <c r="D7" s="12"/>
      <c r="E7" s="71">
        <f>SUM(E5:E6)</f>
        <v>6345.13</v>
      </c>
      <c r="F7" s="72"/>
    </row>
  </sheetData>
  <mergeCells count="2">
    <mergeCell ref="A2:F2"/>
    <mergeCell ref="D3:F3"/>
  </mergeCell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4.25" outlineLevelRow="6" outlineLevelCol="5"/>
  <cols>
    <col min="1" max="1" width="32" customWidth="1"/>
    <col min="5" max="5" width="12.25" customWidth="1"/>
  </cols>
  <sheetData>
    <row r="1" ht="15" spans="1:6">
      <c r="A1" s="1" t="s">
        <v>723</v>
      </c>
      <c r="B1" s="2"/>
      <c r="C1" s="2"/>
      <c r="D1" s="2"/>
      <c r="E1" s="2"/>
      <c r="F1" s="2"/>
    </row>
    <row r="2" ht="27" customHeight="1" spans="1:6">
      <c r="A2" s="40" t="s">
        <v>724</v>
      </c>
      <c r="B2" s="40"/>
      <c r="C2" s="40"/>
      <c r="D2" s="40"/>
      <c r="E2" s="40"/>
      <c r="F2" s="40"/>
    </row>
    <row r="3" ht="28.5" customHeight="1" spans="1:6">
      <c r="A3" s="4" t="s">
        <v>130</v>
      </c>
      <c r="B3" s="5"/>
      <c r="C3" s="5"/>
      <c r="D3" s="22" t="s">
        <v>411</v>
      </c>
      <c r="E3" s="22"/>
      <c r="F3" s="22"/>
    </row>
    <row r="4" ht="21" customHeight="1" spans="1:6">
      <c r="A4" s="7" t="s">
        <v>132</v>
      </c>
      <c r="B4" s="7" t="s">
        <v>133</v>
      </c>
      <c r="C4" s="7" t="s">
        <v>134</v>
      </c>
      <c r="D4" s="7" t="s">
        <v>135</v>
      </c>
      <c r="E4" s="7" t="s">
        <v>3</v>
      </c>
      <c r="F4" s="8"/>
    </row>
    <row r="5" s="20" customFormat="1" ht="30.75" customHeight="1" spans="1:6">
      <c r="A5" s="49"/>
      <c r="B5" s="50"/>
      <c r="C5" s="51"/>
      <c r="D5" s="52"/>
      <c r="E5" s="53"/>
      <c r="F5" s="28"/>
    </row>
    <row r="6" s="20" customFormat="1" ht="48" customHeight="1" spans="1:6">
      <c r="A6" s="54"/>
      <c r="B6" s="55"/>
      <c r="C6" s="11"/>
      <c r="D6" s="12"/>
      <c r="E6" s="53"/>
      <c r="F6" s="35"/>
    </row>
    <row r="7" s="20" customFormat="1" ht="22.5" customHeight="1" spans="1:6">
      <c r="A7" s="14" t="s">
        <v>704</v>
      </c>
      <c r="B7" s="15"/>
      <c r="C7" s="16"/>
      <c r="D7" s="17"/>
      <c r="E7" s="18">
        <f>SUM(E5:E6)</f>
        <v>0</v>
      </c>
      <c r="F7" s="56"/>
    </row>
  </sheetData>
  <mergeCells count="2">
    <mergeCell ref="A2:F2"/>
    <mergeCell ref="D3:F3"/>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4" sqref="D4"/>
    </sheetView>
  </sheetViews>
  <sheetFormatPr defaultColWidth="9" defaultRowHeight="14.25" outlineLevelRow="5" outlineLevelCol="5"/>
  <cols>
    <col min="1" max="1" width="34.125" customWidth="1"/>
    <col min="5" max="5" width="10.25" customWidth="1"/>
  </cols>
  <sheetData>
    <row r="1" ht="15" spans="1:6">
      <c r="A1" s="1" t="s">
        <v>725</v>
      </c>
      <c r="B1" s="2"/>
      <c r="C1" s="2"/>
      <c r="D1" s="2"/>
      <c r="E1" s="2"/>
      <c r="F1" s="2"/>
    </row>
    <row r="2" ht="24" customHeight="1" spans="1:6">
      <c r="A2" s="40" t="s">
        <v>724</v>
      </c>
      <c r="B2" s="40"/>
      <c r="C2" s="40"/>
      <c r="D2" s="40"/>
      <c r="E2" s="40"/>
      <c r="F2" s="40"/>
    </row>
    <row r="3" ht="21" customHeight="1" spans="1:6">
      <c r="A3" s="4" t="s">
        <v>130</v>
      </c>
      <c r="B3" s="5"/>
      <c r="C3" s="5"/>
      <c r="D3" s="6" t="s">
        <v>411</v>
      </c>
      <c r="E3" s="6"/>
      <c r="F3" s="6"/>
    </row>
    <row r="4" ht="21" customHeight="1" spans="1:6">
      <c r="A4" s="7" t="s">
        <v>132</v>
      </c>
      <c r="B4" s="7" t="s">
        <v>133</v>
      </c>
      <c r="C4" s="7" t="s">
        <v>134</v>
      </c>
      <c r="D4" s="7" t="s">
        <v>135</v>
      </c>
      <c r="E4" s="7" t="s">
        <v>3</v>
      </c>
      <c r="F4" s="8"/>
    </row>
    <row r="5" ht="57" customHeight="1" spans="1:6">
      <c r="A5" s="41"/>
      <c r="B5" s="10"/>
      <c r="C5" s="11"/>
      <c r="D5" s="12"/>
      <c r="E5" s="42"/>
      <c r="F5" s="43"/>
    </row>
    <row r="6" ht="32.25" customHeight="1" spans="1:6">
      <c r="A6" s="44" t="s">
        <v>704</v>
      </c>
      <c r="B6" s="45"/>
      <c r="C6" s="46"/>
      <c r="D6" s="47"/>
      <c r="E6" s="48"/>
      <c r="F6" s="19"/>
    </row>
  </sheetData>
  <mergeCells count="2">
    <mergeCell ref="A2:F2"/>
    <mergeCell ref="D3:F3"/>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D4" sqref="D4"/>
    </sheetView>
  </sheetViews>
  <sheetFormatPr defaultColWidth="9" defaultRowHeight="14.25" outlineLevelRow="7" outlineLevelCol="5"/>
  <cols>
    <col min="1" max="1" width="38.625" customWidth="1"/>
    <col min="2" max="2" width="7" customWidth="1"/>
  </cols>
  <sheetData>
    <row r="1" ht="15" spans="1:6">
      <c r="A1" s="1" t="s">
        <v>726</v>
      </c>
      <c r="B1" s="2"/>
      <c r="C1" s="2"/>
      <c r="D1" s="2"/>
      <c r="E1" s="2"/>
      <c r="F1" s="2"/>
    </row>
    <row r="2" ht="24" customHeight="1" spans="1:6">
      <c r="A2" s="21" t="s">
        <v>727</v>
      </c>
      <c r="B2" s="21"/>
      <c r="C2" s="21"/>
      <c r="D2" s="21"/>
      <c r="E2" s="21"/>
      <c r="F2" s="21"/>
    </row>
    <row r="3" ht="24" customHeight="1" spans="1:6">
      <c r="A3" s="4" t="s">
        <v>130</v>
      </c>
      <c r="B3" s="5"/>
      <c r="C3" s="5"/>
      <c r="D3" s="22" t="s">
        <v>411</v>
      </c>
      <c r="E3" s="22"/>
      <c r="F3" s="22"/>
    </row>
    <row r="4" ht="20.1" customHeight="1" spans="1:6">
      <c r="A4" s="7" t="s">
        <v>132</v>
      </c>
      <c r="B4" s="7" t="s">
        <v>133</v>
      </c>
      <c r="C4" s="7" t="s">
        <v>134</v>
      </c>
      <c r="D4" s="7" t="s">
        <v>135</v>
      </c>
      <c r="E4" s="7" t="s">
        <v>3</v>
      </c>
      <c r="F4" s="8"/>
    </row>
    <row r="5" s="20" customFormat="1" ht="30" customHeight="1" spans="1:6">
      <c r="A5" s="23"/>
      <c r="B5" s="24"/>
      <c r="C5" s="25"/>
      <c r="D5" s="26"/>
      <c r="E5" s="27"/>
      <c r="F5" s="28"/>
    </row>
    <row r="6" s="20" customFormat="1" ht="30" customHeight="1" spans="1:6">
      <c r="A6" s="29"/>
      <c r="B6" s="30"/>
      <c r="C6" s="31"/>
      <c r="D6" s="32"/>
      <c r="E6" s="27"/>
      <c r="F6" s="33"/>
    </row>
    <row r="7" s="20" customFormat="1" ht="30" customHeight="1" spans="1:6">
      <c r="A7" s="29"/>
      <c r="B7" s="34"/>
      <c r="C7" s="25"/>
      <c r="D7" s="26"/>
      <c r="E7" s="27"/>
      <c r="F7" s="35"/>
    </row>
    <row r="8" s="20" customFormat="1" ht="30" customHeight="1" spans="1:6">
      <c r="A8" s="36" t="s">
        <v>408</v>
      </c>
      <c r="B8" s="37"/>
      <c r="C8" s="38"/>
      <c r="D8" s="38"/>
      <c r="E8" s="36">
        <f>SUM(E5:E7)</f>
        <v>0</v>
      </c>
      <c r="F8" s="39"/>
    </row>
  </sheetData>
  <mergeCells count="2">
    <mergeCell ref="A2:F2"/>
    <mergeCell ref="D3:F3"/>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L15" sqref="L15"/>
    </sheetView>
  </sheetViews>
  <sheetFormatPr defaultColWidth="9" defaultRowHeight="14.25" outlineLevelRow="5" outlineLevelCol="5"/>
  <cols>
    <col min="1" max="1" width="34.125" customWidth="1"/>
    <col min="5" max="5" width="10.25" customWidth="1"/>
  </cols>
  <sheetData>
    <row r="1" ht="24" customHeight="1" spans="1:6">
      <c r="A1" s="1" t="s">
        <v>728</v>
      </c>
      <c r="B1" s="2"/>
      <c r="C1" s="2"/>
      <c r="D1" s="2"/>
      <c r="E1" s="2"/>
      <c r="F1" s="2"/>
    </row>
    <row r="2" ht="30" customHeight="1" spans="1:6">
      <c r="A2" s="3" t="s">
        <v>729</v>
      </c>
      <c r="B2" s="3"/>
      <c r="C2" s="3"/>
      <c r="D2" s="3"/>
      <c r="E2" s="3"/>
      <c r="F2" s="3"/>
    </row>
    <row r="3" ht="27" customHeight="1" spans="1:6">
      <c r="A3" s="4" t="s">
        <v>130</v>
      </c>
      <c r="B3" s="5"/>
      <c r="C3" s="5"/>
      <c r="D3" s="6" t="s">
        <v>411</v>
      </c>
      <c r="E3" s="6"/>
      <c r="F3" s="6"/>
    </row>
    <row r="4" ht="30" customHeight="1" spans="1:6">
      <c r="A4" s="7" t="s">
        <v>132</v>
      </c>
      <c r="B4" s="7" t="s">
        <v>133</v>
      </c>
      <c r="C4" s="7" t="s">
        <v>134</v>
      </c>
      <c r="D4" s="7" t="s">
        <v>135</v>
      </c>
      <c r="E4" s="7" t="s">
        <v>3</v>
      </c>
      <c r="F4" s="8"/>
    </row>
    <row r="5" ht="41" customHeight="1" spans="1:6">
      <c r="A5" s="9"/>
      <c r="B5" s="10"/>
      <c r="C5" s="11"/>
      <c r="D5" s="12"/>
      <c r="E5" s="13"/>
      <c r="F5" s="8"/>
    </row>
    <row r="6" ht="30" customHeight="1" spans="1:6">
      <c r="A6" s="14" t="s">
        <v>408</v>
      </c>
      <c r="B6" s="15"/>
      <c r="C6" s="16"/>
      <c r="D6" s="17"/>
      <c r="E6" s="18">
        <f>SUM(E5:E5)</f>
        <v>0</v>
      </c>
      <c r="F6" s="19"/>
    </row>
  </sheetData>
  <mergeCells count="2">
    <mergeCell ref="A2:F2"/>
    <mergeCell ref="D3:F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D4" sqref="D4"/>
    </sheetView>
  </sheetViews>
  <sheetFormatPr defaultColWidth="9" defaultRowHeight="14.25" outlineLevelRow="7" outlineLevelCol="5"/>
  <cols>
    <col min="1" max="1" width="26.75" customWidth="1"/>
    <col min="5" max="5" width="11.25" customWidth="1"/>
  </cols>
  <sheetData>
    <row r="1" ht="26.1" customHeight="1" spans="1:6">
      <c r="A1" s="119" t="s">
        <v>409</v>
      </c>
      <c r="B1" s="119"/>
      <c r="C1" s="119"/>
      <c r="D1" s="119"/>
      <c r="E1" s="119"/>
      <c r="F1" s="119"/>
    </row>
    <row r="2" ht="24" customHeight="1" spans="1:6">
      <c r="A2" s="227" t="s">
        <v>410</v>
      </c>
      <c r="B2" s="227"/>
      <c r="C2" s="227"/>
      <c r="D2" s="227"/>
      <c r="E2" s="227"/>
      <c r="F2" s="227"/>
    </row>
    <row r="3" ht="24.95" customHeight="1" spans="1:6">
      <c r="A3" s="60" t="s">
        <v>130</v>
      </c>
      <c r="B3" s="61"/>
      <c r="C3" s="61"/>
      <c r="D3" s="84" t="s">
        <v>411</v>
      </c>
      <c r="E3" s="84"/>
      <c r="F3" s="84"/>
    </row>
    <row r="4" ht="30.75" customHeight="1" spans="1:6">
      <c r="A4" s="7" t="s">
        <v>132</v>
      </c>
      <c r="B4" s="7" t="s">
        <v>133</v>
      </c>
      <c r="C4" s="7" t="s">
        <v>134</v>
      </c>
      <c r="D4" s="7" t="s">
        <v>135</v>
      </c>
      <c r="E4" s="7" t="s">
        <v>3</v>
      </c>
      <c r="F4" s="63" t="s">
        <v>5</v>
      </c>
    </row>
    <row r="5" ht="30.75" customHeight="1" spans="1:6">
      <c r="A5" s="233"/>
      <c r="B5" s="234"/>
      <c r="C5" s="235"/>
      <c r="D5" s="137"/>
      <c r="E5" s="236"/>
      <c r="F5" s="237"/>
    </row>
    <row r="6" ht="30.75" customHeight="1" spans="1:6">
      <c r="A6" s="233"/>
      <c r="B6" s="234"/>
      <c r="C6" s="235"/>
      <c r="D6" s="137"/>
      <c r="E6" s="236"/>
      <c r="F6" s="237"/>
    </row>
    <row r="7" ht="30.75" customHeight="1" spans="1:6">
      <c r="A7" s="233"/>
      <c r="B7" s="234"/>
      <c r="C7" s="235"/>
      <c r="D7" s="238"/>
      <c r="E7" s="236"/>
      <c r="F7" s="237"/>
    </row>
    <row r="8" ht="30.75" customHeight="1" spans="1:6">
      <c r="A8" s="239" t="s">
        <v>412</v>
      </c>
      <c r="B8" s="234"/>
      <c r="C8" s="235"/>
      <c r="D8" s="137"/>
      <c r="E8" s="236"/>
      <c r="F8" s="237"/>
    </row>
  </sheetData>
  <mergeCells count="3">
    <mergeCell ref="A1:F1"/>
    <mergeCell ref="A2:F2"/>
    <mergeCell ref="D3:F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E5" sqref="E5:E7"/>
    </sheetView>
  </sheetViews>
  <sheetFormatPr defaultColWidth="9" defaultRowHeight="14.25" outlineLevelRow="7" outlineLevelCol="5"/>
  <cols>
    <col min="1" max="1" width="39.375" customWidth="1"/>
    <col min="2" max="2" width="7.875" customWidth="1"/>
    <col min="3" max="3" width="6.375" customWidth="1"/>
    <col min="4" max="4" width="8.125" customWidth="1"/>
    <col min="5" max="5" width="10.375" customWidth="1"/>
    <col min="6" max="6" width="11.75" customWidth="1"/>
  </cols>
  <sheetData>
    <row r="1" ht="21" customHeight="1" spans="1:6">
      <c r="A1" s="230" t="s">
        <v>413</v>
      </c>
      <c r="B1" s="231"/>
      <c r="C1" s="231"/>
      <c r="D1" s="231"/>
      <c r="E1" s="231"/>
      <c r="F1" s="231"/>
    </row>
    <row r="2" ht="24.95" customHeight="1" spans="1:6">
      <c r="A2" s="227" t="s">
        <v>414</v>
      </c>
      <c r="B2" s="227"/>
      <c r="C2" s="227"/>
      <c r="D2" s="227"/>
      <c r="E2" s="227"/>
      <c r="F2" s="227"/>
    </row>
    <row r="3" ht="27.75" customHeight="1" spans="1:6">
      <c r="A3" s="60" t="s">
        <v>130</v>
      </c>
      <c r="B3" s="61"/>
      <c r="C3" s="61"/>
      <c r="D3" s="84" t="s">
        <v>411</v>
      </c>
      <c r="E3" s="84"/>
      <c r="F3" s="84"/>
    </row>
    <row r="4" ht="18" customHeight="1" spans="1:6">
      <c r="A4" s="7" t="s">
        <v>132</v>
      </c>
      <c r="B4" s="7" t="s">
        <v>133</v>
      </c>
      <c r="C4" s="7" t="s">
        <v>134</v>
      </c>
      <c r="D4" s="7" t="s">
        <v>135</v>
      </c>
      <c r="E4" s="7" t="s">
        <v>3</v>
      </c>
      <c r="F4" s="63" t="s">
        <v>5</v>
      </c>
    </row>
    <row r="5" customFormat="1" ht="35" customHeight="1" spans="1:6">
      <c r="A5" s="121" t="s">
        <v>415</v>
      </c>
      <c r="B5" s="7"/>
      <c r="C5" s="7"/>
      <c r="D5" s="7"/>
      <c r="E5" s="7">
        <v>6117</v>
      </c>
      <c r="F5" s="63"/>
    </row>
    <row r="6" customFormat="1" ht="35" customHeight="1" spans="1:6">
      <c r="A6" s="121" t="s">
        <v>416</v>
      </c>
      <c r="B6" s="7"/>
      <c r="C6" s="7"/>
      <c r="D6" s="7"/>
      <c r="E6" s="7">
        <v>260.26</v>
      </c>
      <c r="F6" s="63"/>
    </row>
    <row r="7" customFormat="1" ht="35" customHeight="1" spans="1:6">
      <c r="A7" s="121" t="s">
        <v>417</v>
      </c>
      <c r="B7" s="7"/>
      <c r="C7" s="7"/>
      <c r="D7" s="7"/>
      <c r="E7" s="7">
        <v>1100</v>
      </c>
      <c r="F7" s="63"/>
    </row>
    <row r="8" s="20" customFormat="1" ht="25.5" customHeight="1" spans="1:6">
      <c r="A8" s="90" t="s">
        <v>408</v>
      </c>
      <c r="B8" s="108"/>
      <c r="C8" s="109"/>
      <c r="D8" s="232"/>
      <c r="E8" s="94">
        <f>SUM(E5:E7)</f>
        <v>7477.26</v>
      </c>
      <c r="F8" s="150"/>
    </row>
  </sheetData>
  <mergeCells count="2">
    <mergeCell ref="A2:F2"/>
    <mergeCell ref="D3:F3"/>
  </mergeCells>
  <pageMargins left="0.7" right="0.590277777777778"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pane ySplit="4" topLeftCell="A5" activePane="bottomLeft" state="frozen"/>
      <selection/>
      <selection pane="bottomLeft" activeCell="J23" sqref="J23"/>
    </sheetView>
  </sheetViews>
  <sheetFormatPr defaultColWidth="9" defaultRowHeight="14.25" outlineLevelRow="6" outlineLevelCol="5"/>
  <cols>
    <col min="1" max="1" width="31.375" customWidth="1"/>
    <col min="5" max="5" width="10.875" customWidth="1"/>
  </cols>
  <sheetData>
    <row r="1" ht="15" spans="1:6">
      <c r="A1" s="57" t="s">
        <v>418</v>
      </c>
      <c r="B1" s="58"/>
      <c r="C1" s="58"/>
      <c r="D1" s="58"/>
      <c r="E1" s="58"/>
      <c r="F1" s="58"/>
    </row>
    <row r="2" ht="24" customHeight="1" spans="1:6">
      <c r="A2" s="227" t="s">
        <v>419</v>
      </c>
      <c r="B2" s="227"/>
      <c r="C2" s="227"/>
      <c r="D2" s="227"/>
      <c r="E2" s="227"/>
      <c r="F2" s="227"/>
    </row>
    <row r="3" ht="22.5" customHeight="1" spans="1:6">
      <c r="A3" s="60" t="s">
        <v>130</v>
      </c>
      <c r="B3" s="61"/>
      <c r="C3" s="61"/>
      <c r="D3" s="84" t="s">
        <v>411</v>
      </c>
      <c r="E3" s="84"/>
      <c r="F3" s="84"/>
    </row>
    <row r="4" ht="29.25" customHeight="1" spans="1:6">
      <c r="A4" s="7" t="s">
        <v>132</v>
      </c>
      <c r="B4" s="7" t="s">
        <v>133</v>
      </c>
      <c r="C4" s="7" t="s">
        <v>134</v>
      </c>
      <c r="D4" s="7" t="s">
        <v>135</v>
      </c>
      <c r="E4" s="7" t="s">
        <v>3</v>
      </c>
      <c r="F4" s="63" t="s">
        <v>5</v>
      </c>
    </row>
    <row r="5" ht="29" customHeight="1" spans="1:6">
      <c r="A5" s="75" t="s">
        <v>420</v>
      </c>
      <c r="B5" s="76"/>
      <c r="C5" s="76"/>
      <c r="D5" s="76"/>
      <c r="E5" s="76">
        <v>8314.95</v>
      </c>
      <c r="F5" s="77"/>
    </row>
    <row r="6" customFormat="1" ht="27" customHeight="1" spans="1:6">
      <c r="A6" s="75" t="s">
        <v>421</v>
      </c>
      <c r="B6" s="76"/>
      <c r="C6" s="76"/>
      <c r="D6" s="76"/>
      <c r="E6" s="76">
        <v>4011.7</v>
      </c>
      <c r="F6" s="77"/>
    </row>
    <row r="7" s="20" customFormat="1" ht="30" customHeight="1" spans="1:6">
      <c r="A7" s="126" t="s">
        <v>408</v>
      </c>
      <c r="B7" s="128"/>
      <c r="C7" s="128"/>
      <c r="D7" s="129"/>
      <c r="E7" s="229">
        <f>SUM(E5:E6)</f>
        <v>12326.65</v>
      </c>
      <c r="F7" s="68"/>
    </row>
  </sheetData>
  <mergeCells count="2">
    <mergeCell ref="A2:F2"/>
    <mergeCell ref="D3:F3"/>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4" sqref="D4"/>
    </sheetView>
  </sheetViews>
  <sheetFormatPr defaultColWidth="9" defaultRowHeight="14.25" outlineLevelRow="6" outlineLevelCol="5"/>
  <cols>
    <col min="1" max="1" width="36.875" customWidth="1"/>
    <col min="2" max="2" width="6.875" customWidth="1"/>
    <col min="3" max="3" width="7.125" customWidth="1"/>
    <col min="5" max="5" width="12.75" customWidth="1"/>
  </cols>
  <sheetData>
    <row r="1" ht="18" customHeight="1" spans="1:6">
      <c r="A1" s="57" t="s">
        <v>422</v>
      </c>
      <c r="B1" s="58"/>
      <c r="C1" s="58"/>
      <c r="D1" s="58"/>
      <c r="E1" s="58"/>
      <c r="F1" s="58"/>
    </row>
    <row r="2" ht="18.75" spans="1:6">
      <c r="A2" s="227" t="s">
        <v>423</v>
      </c>
      <c r="B2" s="227"/>
      <c r="C2" s="227"/>
      <c r="D2" s="227"/>
      <c r="E2" s="227"/>
      <c r="F2" s="227"/>
    </row>
    <row r="3" ht="26.25" customHeight="1" spans="1:6">
      <c r="A3" s="60" t="s">
        <v>130</v>
      </c>
      <c r="B3" s="61"/>
      <c r="C3" s="61"/>
      <c r="D3" s="84" t="s">
        <v>411</v>
      </c>
      <c r="E3" s="84"/>
      <c r="F3" s="84"/>
    </row>
    <row r="4" ht="25.5" customHeight="1" spans="1:6">
      <c r="A4" s="7" t="s">
        <v>132</v>
      </c>
      <c r="B4" s="7" t="s">
        <v>133</v>
      </c>
      <c r="C4" s="7" t="s">
        <v>134</v>
      </c>
      <c r="D4" s="7" t="s">
        <v>135</v>
      </c>
      <c r="E4" s="7" t="s">
        <v>3</v>
      </c>
      <c r="F4" s="228" t="s">
        <v>5</v>
      </c>
    </row>
    <row r="5" ht="25.5" customHeight="1" spans="1:6">
      <c r="A5" s="121"/>
      <c r="B5" s="7"/>
      <c r="C5" s="7"/>
      <c r="D5" s="7"/>
      <c r="E5" s="7"/>
      <c r="F5" s="228"/>
    </row>
    <row r="6" ht="25.5" customHeight="1" spans="1:6">
      <c r="A6" s="121"/>
      <c r="B6" s="7"/>
      <c r="C6" s="7"/>
      <c r="D6" s="7"/>
      <c r="E6" s="7"/>
      <c r="F6" s="228"/>
    </row>
    <row r="7" s="20" customFormat="1" ht="29.25" customHeight="1" spans="1:6">
      <c r="A7" s="90" t="s">
        <v>408</v>
      </c>
      <c r="B7" s="108"/>
      <c r="C7" s="109"/>
      <c r="D7" s="81"/>
      <c r="E7" s="94">
        <f>SUM(E5:E6)</f>
        <v>0</v>
      </c>
      <c r="F7" s="95"/>
    </row>
  </sheetData>
  <mergeCells count="2">
    <mergeCell ref="A2:F2"/>
    <mergeCell ref="D3:F3"/>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J15" sqref="J15"/>
    </sheetView>
  </sheetViews>
  <sheetFormatPr defaultColWidth="9" defaultRowHeight="14.25" outlineLevelRow="7" outlineLevelCol="5"/>
  <cols>
    <col min="1" max="1" width="35.25" customWidth="1"/>
    <col min="5" max="5" width="11" customWidth="1"/>
  </cols>
  <sheetData>
    <row r="1" spans="1:6">
      <c r="A1" s="220" t="s">
        <v>424</v>
      </c>
      <c r="B1" s="220"/>
      <c r="C1" s="220"/>
      <c r="D1" s="220"/>
      <c r="E1" s="220"/>
      <c r="F1" s="220"/>
    </row>
    <row r="2" ht="21" customHeight="1" spans="1:6">
      <c r="A2" s="59" t="s">
        <v>425</v>
      </c>
      <c r="B2" s="59"/>
      <c r="C2" s="59"/>
      <c r="D2" s="59"/>
      <c r="E2" s="59"/>
      <c r="F2" s="59"/>
    </row>
    <row r="3" ht="25.5" customHeight="1" spans="1:6">
      <c r="A3" s="60" t="s">
        <v>130</v>
      </c>
      <c r="B3" s="61"/>
      <c r="C3" s="61"/>
      <c r="D3" s="62" t="s">
        <v>411</v>
      </c>
      <c r="E3" s="62"/>
      <c r="F3" s="62"/>
    </row>
    <row r="4" ht="30" customHeight="1" spans="1:6">
      <c r="A4" s="7" t="s">
        <v>132</v>
      </c>
      <c r="B4" s="7" t="s">
        <v>133</v>
      </c>
      <c r="C4" s="7" t="s">
        <v>134</v>
      </c>
      <c r="D4" s="7" t="s">
        <v>135</v>
      </c>
      <c r="E4" s="7" t="s">
        <v>3</v>
      </c>
      <c r="F4" s="63" t="s">
        <v>5</v>
      </c>
    </row>
    <row r="5" customFormat="1" ht="30" customHeight="1" spans="1:6">
      <c r="A5" s="105" t="s">
        <v>426</v>
      </c>
      <c r="B5" s="7"/>
      <c r="C5" s="7"/>
      <c r="D5" s="7"/>
      <c r="E5" s="7">
        <v>1520</v>
      </c>
      <c r="F5" s="63"/>
    </row>
    <row r="6" customFormat="1" ht="30" customHeight="1" spans="1:6">
      <c r="A6" s="105" t="s">
        <v>427</v>
      </c>
      <c r="B6" s="7"/>
      <c r="C6" s="7"/>
      <c r="D6" s="7"/>
      <c r="E6" s="7">
        <v>10100</v>
      </c>
      <c r="F6" s="63"/>
    </row>
    <row r="7" customFormat="1" ht="30" customHeight="1" spans="1:6">
      <c r="A7" s="105" t="s">
        <v>428</v>
      </c>
      <c r="B7" s="7"/>
      <c r="C7" s="7"/>
      <c r="D7" s="7"/>
      <c r="E7" s="7">
        <v>7540</v>
      </c>
      <c r="F7" s="63"/>
    </row>
    <row r="8" s="20" customFormat="1" ht="30" customHeight="1" spans="1:6">
      <c r="A8" s="221" t="s">
        <v>412</v>
      </c>
      <c r="B8" s="222"/>
      <c r="C8" s="223"/>
      <c r="D8" s="224"/>
      <c r="E8" s="225">
        <f>SUM(E5:E7)</f>
        <v>19160</v>
      </c>
      <c r="F8" s="226"/>
    </row>
  </sheetData>
  <mergeCells count="3">
    <mergeCell ref="A1:F1"/>
    <mergeCell ref="A2:F2"/>
    <mergeCell ref="D3:F3"/>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9"/>
  <sheetViews>
    <sheetView workbookViewId="0">
      <pane xSplit="2" ySplit="4" topLeftCell="C80" activePane="bottomRight" state="frozen"/>
      <selection/>
      <selection pane="topRight"/>
      <selection pane="bottomLeft"/>
      <selection pane="bottomRight" activeCell="O97" sqref="O97"/>
    </sheetView>
  </sheetViews>
  <sheetFormatPr defaultColWidth="9" defaultRowHeight="14.25"/>
  <cols>
    <col min="1" max="1" width="4.875" style="196" customWidth="1"/>
    <col min="2" max="2" width="9" style="196"/>
    <col min="3" max="3" width="7.5" style="196" customWidth="1"/>
    <col min="4" max="4" width="22.75" style="196" customWidth="1"/>
    <col min="5" max="5" width="5" style="196" customWidth="1"/>
    <col min="6" max="6" width="9" style="196"/>
    <col min="7" max="7" width="7.25" style="196" customWidth="1"/>
    <col min="8" max="8" width="21.875" style="196" customWidth="1"/>
    <col min="9" max="16384" width="9" style="197"/>
  </cols>
  <sheetData>
    <row r="1" spans="1:8">
      <c r="A1" s="198" t="s">
        <v>429</v>
      </c>
      <c r="B1" s="199"/>
      <c r="C1" s="199"/>
      <c r="D1" s="199"/>
      <c r="E1" s="199"/>
      <c r="F1" s="199"/>
      <c r="G1" s="199"/>
      <c r="H1" s="199"/>
    </row>
    <row r="2" ht="18.75" spans="1:8">
      <c r="A2" s="200" t="s">
        <v>430</v>
      </c>
      <c r="B2" s="200"/>
      <c r="C2" s="200"/>
      <c r="D2" s="200"/>
      <c r="E2" s="200"/>
      <c r="F2" s="200"/>
      <c r="G2" s="200"/>
      <c r="H2" s="200"/>
    </row>
    <row r="3" spans="1:8">
      <c r="A3" s="201" t="s">
        <v>431</v>
      </c>
      <c r="B3" s="202" t="s">
        <v>432</v>
      </c>
      <c r="C3" s="202"/>
      <c r="D3" s="202"/>
      <c r="E3" s="201"/>
      <c r="F3" s="201"/>
      <c r="G3" s="201" t="s">
        <v>433</v>
      </c>
      <c r="H3" s="201"/>
    </row>
    <row r="4" spans="1:9">
      <c r="A4" s="203" t="s">
        <v>434</v>
      </c>
      <c r="B4" s="203" t="s">
        <v>435</v>
      </c>
      <c r="C4" s="203" t="s">
        <v>3</v>
      </c>
      <c r="D4" s="203" t="s">
        <v>5</v>
      </c>
      <c r="E4" s="203" t="s">
        <v>434</v>
      </c>
      <c r="F4" s="203" t="s">
        <v>435</v>
      </c>
      <c r="G4" s="203" t="s">
        <v>3</v>
      </c>
      <c r="H4" s="203" t="s">
        <v>5</v>
      </c>
      <c r="I4" s="213"/>
    </row>
    <row r="5" spans="1:9">
      <c r="A5" s="204">
        <v>1</v>
      </c>
      <c r="B5" s="204" t="s">
        <v>436</v>
      </c>
      <c r="C5" s="205">
        <f>880+680+880</f>
        <v>2440</v>
      </c>
      <c r="D5" s="206" t="s">
        <v>437</v>
      </c>
      <c r="E5" s="207">
        <v>105</v>
      </c>
      <c r="F5" s="207" t="s">
        <v>438</v>
      </c>
      <c r="G5" s="205">
        <f>560+600+600</f>
        <v>1760</v>
      </c>
      <c r="H5" s="207" t="s">
        <v>439</v>
      </c>
      <c r="I5" s="213"/>
    </row>
    <row r="6" spans="1:9">
      <c r="A6" s="204">
        <v>2</v>
      </c>
      <c r="B6" s="208" t="s">
        <v>440</v>
      </c>
      <c r="C6" s="205">
        <f>1040+760+720</f>
        <v>2520</v>
      </c>
      <c r="D6" s="206" t="s">
        <v>437</v>
      </c>
      <c r="E6" s="207">
        <v>106</v>
      </c>
      <c r="F6" s="207" t="s">
        <v>441</v>
      </c>
      <c r="G6" s="205">
        <f>520+560+560</f>
        <v>1640</v>
      </c>
      <c r="H6" s="207" t="s">
        <v>439</v>
      </c>
      <c r="I6" s="213"/>
    </row>
    <row r="7" spans="1:9">
      <c r="A7" s="204">
        <v>3</v>
      </c>
      <c r="B7" s="208" t="s">
        <v>442</v>
      </c>
      <c r="C7" s="205">
        <f>640+600+600</f>
        <v>1840</v>
      </c>
      <c r="D7" s="206" t="s">
        <v>437</v>
      </c>
      <c r="E7" s="207">
        <v>107</v>
      </c>
      <c r="F7" s="207" t="s">
        <v>443</v>
      </c>
      <c r="G7" s="205">
        <f>520+560+560</f>
        <v>1640</v>
      </c>
      <c r="H7" s="207" t="s">
        <v>439</v>
      </c>
      <c r="I7" s="213"/>
    </row>
    <row r="8" spans="1:9">
      <c r="A8" s="204">
        <v>4</v>
      </c>
      <c r="B8" s="208" t="s">
        <v>444</v>
      </c>
      <c r="C8" s="205">
        <f>760+320+280</f>
        <v>1360</v>
      </c>
      <c r="D8" s="206" t="s">
        <v>437</v>
      </c>
      <c r="E8" s="207">
        <v>108</v>
      </c>
      <c r="F8" s="207" t="s">
        <v>445</v>
      </c>
      <c r="G8" s="205">
        <f>560+600+600</f>
        <v>1760</v>
      </c>
      <c r="H8" s="207" t="s">
        <v>439</v>
      </c>
      <c r="I8" s="213"/>
    </row>
    <row r="9" spans="1:9">
      <c r="A9" s="204">
        <v>5</v>
      </c>
      <c r="B9" s="208" t="s">
        <v>446</v>
      </c>
      <c r="C9" s="205">
        <f>360+280+320+360</f>
        <v>1320</v>
      </c>
      <c r="D9" s="206" t="s">
        <v>447</v>
      </c>
      <c r="E9" s="207">
        <v>109</v>
      </c>
      <c r="F9" s="207" t="s">
        <v>448</v>
      </c>
      <c r="G9" s="205">
        <f>520+560+560</f>
        <v>1640</v>
      </c>
      <c r="H9" s="207" t="s">
        <v>439</v>
      </c>
      <c r="I9" s="213"/>
    </row>
    <row r="10" spans="1:9">
      <c r="A10" s="204">
        <v>6</v>
      </c>
      <c r="B10" s="208" t="s">
        <v>449</v>
      </c>
      <c r="C10" s="205">
        <f>1160+1040</f>
        <v>2200</v>
      </c>
      <c r="D10" s="207" t="s">
        <v>450</v>
      </c>
      <c r="E10" s="207">
        <v>110</v>
      </c>
      <c r="F10" s="207" t="s">
        <v>451</v>
      </c>
      <c r="G10" s="205">
        <f>200+200+200</f>
        <v>600</v>
      </c>
      <c r="H10" s="207" t="s">
        <v>439</v>
      </c>
      <c r="I10" s="213"/>
    </row>
    <row r="11" spans="1:9">
      <c r="A11" s="204">
        <v>7</v>
      </c>
      <c r="B11" s="208" t="s">
        <v>452</v>
      </c>
      <c r="C11" s="205">
        <f>800+760+400</f>
        <v>1960</v>
      </c>
      <c r="D11" s="207" t="s">
        <v>437</v>
      </c>
      <c r="E11" s="207">
        <v>111</v>
      </c>
      <c r="F11" s="207" t="s">
        <v>453</v>
      </c>
      <c r="G11" s="205">
        <f>520+560+560</f>
        <v>1640</v>
      </c>
      <c r="H11" s="207" t="s">
        <v>439</v>
      </c>
      <c r="I11" s="213"/>
    </row>
    <row r="12" spans="1:9">
      <c r="A12" s="204">
        <v>8</v>
      </c>
      <c r="B12" s="208" t="s">
        <v>454</v>
      </c>
      <c r="C12" s="205">
        <f>360+400+440</f>
        <v>1200</v>
      </c>
      <c r="D12" s="207" t="s">
        <v>437</v>
      </c>
      <c r="E12" s="207">
        <v>112</v>
      </c>
      <c r="F12" s="207" t="s">
        <v>455</v>
      </c>
      <c r="G12" s="205">
        <f>560+720+600</f>
        <v>1880</v>
      </c>
      <c r="H12" s="207" t="s">
        <v>439</v>
      </c>
      <c r="I12" s="213"/>
    </row>
    <row r="13" spans="1:9">
      <c r="A13" s="204">
        <v>9</v>
      </c>
      <c r="B13" s="208" t="s">
        <v>456</v>
      </c>
      <c r="C13" s="205">
        <f>800+720+520</f>
        <v>2040</v>
      </c>
      <c r="D13" s="207" t="s">
        <v>437</v>
      </c>
      <c r="E13" s="207">
        <v>113</v>
      </c>
      <c r="F13" s="207" t="s">
        <v>457</v>
      </c>
      <c r="G13" s="205">
        <f>520+560+520</f>
        <v>1600</v>
      </c>
      <c r="H13" s="207" t="s">
        <v>439</v>
      </c>
      <c r="I13" s="213"/>
    </row>
    <row r="14" spans="1:9">
      <c r="A14" s="204">
        <v>10</v>
      </c>
      <c r="B14" s="208" t="s">
        <v>458</v>
      </c>
      <c r="C14" s="205">
        <f>520+560+400</f>
        <v>1480</v>
      </c>
      <c r="D14" s="207" t="s">
        <v>437</v>
      </c>
      <c r="E14" s="207">
        <v>114</v>
      </c>
      <c r="F14" s="207" t="s">
        <v>459</v>
      </c>
      <c r="G14" s="205">
        <f>480+560+560</f>
        <v>1600</v>
      </c>
      <c r="H14" s="207" t="s">
        <v>439</v>
      </c>
      <c r="I14" s="213"/>
    </row>
    <row r="15" spans="1:9">
      <c r="A15" s="204">
        <v>11</v>
      </c>
      <c r="B15" s="208" t="s">
        <v>460</v>
      </c>
      <c r="C15" s="205">
        <f>800+880+840</f>
        <v>2520</v>
      </c>
      <c r="D15" s="207" t="s">
        <v>437</v>
      </c>
      <c r="E15" s="207">
        <v>115</v>
      </c>
      <c r="F15" s="207" t="s">
        <v>461</v>
      </c>
      <c r="G15" s="205">
        <f>560+600+600</f>
        <v>1760</v>
      </c>
      <c r="H15" s="207" t="s">
        <v>439</v>
      </c>
      <c r="I15" s="213"/>
    </row>
    <row r="16" spans="1:9">
      <c r="A16" s="204">
        <v>12</v>
      </c>
      <c r="B16" s="208" t="s">
        <v>462</v>
      </c>
      <c r="C16" s="205">
        <f>680+720+600</f>
        <v>2000</v>
      </c>
      <c r="D16" s="207" t="s">
        <v>437</v>
      </c>
      <c r="E16" s="207">
        <v>116</v>
      </c>
      <c r="F16" s="207" t="s">
        <v>463</v>
      </c>
      <c r="G16" s="205">
        <f>520+560+520</f>
        <v>1600</v>
      </c>
      <c r="H16" s="207" t="s">
        <v>439</v>
      </c>
      <c r="I16" s="213"/>
    </row>
    <row r="17" spans="1:9">
      <c r="A17" s="204">
        <v>13</v>
      </c>
      <c r="B17" s="208" t="s">
        <v>464</v>
      </c>
      <c r="C17" s="205">
        <f>720+680+680</f>
        <v>2080</v>
      </c>
      <c r="D17" s="207" t="s">
        <v>437</v>
      </c>
      <c r="E17" s="207">
        <v>117</v>
      </c>
      <c r="F17" s="207" t="s">
        <v>465</v>
      </c>
      <c r="G17" s="205">
        <f>560+600+560</f>
        <v>1720</v>
      </c>
      <c r="H17" s="207" t="s">
        <v>439</v>
      </c>
      <c r="I17" s="213"/>
    </row>
    <row r="18" spans="1:9">
      <c r="A18" s="204">
        <v>14</v>
      </c>
      <c r="B18" s="208" t="s">
        <v>466</v>
      </c>
      <c r="C18" s="205">
        <f>800+840+840</f>
        <v>2480</v>
      </c>
      <c r="D18" s="207" t="s">
        <v>437</v>
      </c>
      <c r="E18" s="207">
        <v>118</v>
      </c>
      <c r="F18" s="207" t="s">
        <v>467</v>
      </c>
      <c r="G18" s="205">
        <f>840+920+760</f>
        <v>2520</v>
      </c>
      <c r="H18" s="207" t="s">
        <v>439</v>
      </c>
      <c r="I18" s="213"/>
    </row>
    <row r="19" spans="1:9">
      <c r="A19" s="204">
        <v>15</v>
      </c>
      <c r="B19" s="208" t="s">
        <v>468</v>
      </c>
      <c r="C19" s="205">
        <f>840+800+840</f>
        <v>2480</v>
      </c>
      <c r="D19" s="207" t="s">
        <v>437</v>
      </c>
      <c r="E19" s="207">
        <v>119</v>
      </c>
      <c r="F19" s="207" t="s">
        <v>469</v>
      </c>
      <c r="G19" s="205">
        <f>800+880+720</f>
        <v>2400</v>
      </c>
      <c r="H19" s="207" t="s">
        <v>439</v>
      </c>
      <c r="I19" s="213"/>
    </row>
    <row r="20" spans="1:9">
      <c r="A20" s="204">
        <v>16</v>
      </c>
      <c r="B20" s="208" t="s">
        <v>470</v>
      </c>
      <c r="C20" s="205">
        <f>680+640+560</f>
        <v>1880</v>
      </c>
      <c r="D20" s="207" t="s">
        <v>437</v>
      </c>
      <c r="E20" s="207">
        <v>120</v>
      </c>
      <c r="F20" s="207" t="s">
        <v>471</v>
      </c>
      <c r="G20" s="205">
        <f>800+880+720</f>
        <v>2400</v>
      </c>
      <c r="H20" s="207" t="s">
        <v>439</v>
      </c>
      <c r="I20" s="213"/>
    </row>
    <row r="21" spans="1:9">
      <c r="A21" s="204">
        <v>17</v>
      </c>
      <c r="B21" s="208" t="s">
        <v>472</v>
      </c>
      <c r="C21" s="205">
        <f>840+840+840</f>
        <v>2520</v>
      </c>
      <c r="D21" s="207" t="s">
        <v>473</v>
      </c>
      <c r="E21" s="207">
        <v>121</v>
      </c>
      <c r="F21" s="207" t="s">
        <v>474</v>
      </c>
      <c r="G21" s="205">
        <f>800+880+720</f>
        <v>2400</v>
      </c>
      <c r="H21" s="207" t="s">
        <v>439</v>
      </c>
      <c r="I21" s="213"/>
    </row>
    <row r="22" spans="1:9">
      <c r="A22" s="204">
        <v>18</v>
      </c>
      <c r="B22" s="208" t="s">
        <v>475</v>
      </c>
      <c r="C22" s="205">
        <f>640+680+640</f>
        <v>1960</v>
      </c>
      <c r="D22" s="207" t="s">
        <v>437</v>
      </c>
      <c r="E22" s="207">
        <v>122</v>
      </c>
      <c r="F22" s="207" t="s">
        <v>476</v>
      </c>
      <c r="G22" s="205">
        <f>800+880+720</f>
        <v>2400</v>
      </c>
      <c r="H22" s="207" t="s">
        <v>439</v>
      </c>
      <c r="I22" s="213"/>
    </row>
    <row r="23" spans="1:9">
      <c r="A23" s="204">
        <v>19</v>
      </c>
      <c r="B23" s="208" t="s">
        <v>477</v>
      </c>
      <c r="C23" s="205">
        <f>520+600</f>
        <v>1120</v>
      </c>
      <c r="D23" s="207" t="s">
        <v>450</v>
      </c>
      <c r="E23" s="207">
        <v>123</v>
      </c>
      <c r="F23" s="209" t="s">
        <v>478</v>
      </c>
      <c r="G23" s="210">
        <f>840+880+760</f>
        <v>2480</v>
      </c>
      <c r="H23" s="207" t="s">
        <v>439</v>
      </c>
      <c r="I23" s="213"/>
    </row>
    <row r="24" spans="1:9">
      <c r="A24" s="204">
        <v>20</v>
      </c>
      <c r="B24" s="208" t="s">
        <v>479</v>
      </c>
      <c r="C24" s="205">
        <f>600+600+360</f>
        <v>1560</v>
      </c>
      <c r="D24" s="207" t="s">
        <v>437</v>
      </c>
      <c r="E24" s="207">
        <v>124</v>
      </c>
      <c r="F24" s="211" t="s">
        <v>480</v>
      </c>
      <c r="G24" s="212">
        <f>880+960+840</f>
        <v>2680</v>
      </c>
      <c r="H24" s="207" t="s">
        <v>439</v>
      </c>
      <c r="I24" s="213"/>
    </row>
    <row r="25" spans="1:9">
      <c r="A25" s="204">
        <v>21</v>
      </c>
      <c r="B25" s="208" t="s">
        <v>481</v>
      </c>
      <c r="C25" s="205">
        <f>560+600+360</f>
        <v>1520</v>
      </c>
      <c r="D25" s="207" t="s">
        <v>437</v>
      </c>
      <c r="E25" s="207">
        <v>125</v>
      </c>
      <c r="F25" s="211" t="s">
        <v>482</v>
      </c>
      <c r="G25" s="212">
        <f>880+920+800</f>
        <v>2600</v>
      </c>
      <c r="H25" s="207" t="s">
        <v>439</v>
      </c>
      <c r="I25" s="213"/>
    </row>
    <row r="26" spans="1:9">
      <c r="A26" s="204">
        <v>22</v>
      </c>
      <c r="B26" s="208" t="s">
        <v>483</v>
      </c>
      <c r="C26" s="205">
        <f>560+600+400</f>
        <v>1560</v>
      </c>
      <c r="D26" s="207" t="s">
        <v>437</v>
      </c>
      <c r="E26" s="207">
        <v>126</v>
      </c>
      <c r="F26" s="211" t="s">
        <v>484</v>
      </c>
      <c r="G26" s="212">
        <f>920+880+840</f>
        <v>2640</v>
      </c>
      <c r="H26" s="207" t="s">
        <v>439</v>
      </c>
      <c r="I26" s="213"/>
    </row>
    <row r="27" spans="1:9">
      <c r="A27" s="204">
        <v>23</v>
      </c>
      <c r="B27" s="208" t="s">
        <v>485</v>
      </c>
      <c r="C27" s="205">
        <f>560+600+400</f>
        <v>1560</v>
      </c>
      <c r="D27" s="207" t="s">
        <v>437</v>
      </c>
      <c r="E27" s="207">
        <v>127</v>
      </c>
      <c r="F27" s="211" t="s">
        <v>486</v>
      </c>
      <c r="G27" s="212">
        <f>840+720+800</f>
        <v>2360</v>
      </c>
      <c r="H27" s="207" t="s">
        <v>439</v>
      </c>
      <c r="I27" s="213"/>
    </row>
    <row r="28" spans="1:9">
      <c r="A28" s="204">
        <v>24</v>
      </c>
      <c r="B28" s="208" t="s">
        <v>487</v>
      </c>
      <c r="C28" s="205">
        <f>560+440+200</f>
        <v>1200</v>
      </c>
      <c r="D28" s="207" t="s">
        <v>437</v>
      </c>
      <c r="E28" s="207">
        <v>128</v>
      </c>
      <c r="F28" s="211" t="s">
        <v>488</v>
      </c>
      <c r="G28" s="212">
        <f>880+920+800</f>
        <v>2600</v>
      </c>
      <c r="H28" s="207" t="s">
        <v>439</v>
      </c>
      <c r="I28" s="213"/>
    </row>
    <row r="29" spans="1:9">
      <c r="A29" s="204">
        <v>25</v>
      </c>
      <c r="B29" s="208" t="s">
        <v>489</v>
      </c>
      <c r="C29" s="205">
        <f>600+600+560</f>
        <v>1760</v>
      </c>
      <c r="D29" s="207" t="s">
        <v>437</v>
      </c>
      <c r="E29" s="207">
        <v>129</v>
      </c>
      <c r="F29" s="211" t="s">
        <v>490</v>
      </c>
      <c r="G29" s="212">
        <f>880+880+760</f>
        <v>2520</v>
      </c>
      <c r="H29" s="207" t="s">
        <v>439</v>
      </c>
      <c r="I29" s="213"/>
    </row>
    <row r="30" spans="1:9">
      <c r="A30" s="204">
        <v>26</v>
      </c>
      <c r="B30" s="208" t="s">
        <v>491</v>
      </c>
      <c r="C30" s="205">
        <v>640</v>
      </c>
      <c r="D30" s="207" t="s">
        <v>492</v>
      </c>
      <c r="E30" s="207">
        <v>130</v>
      </c>
      <c r="F30" s="211" t="s">
        <v>493</v>
      </c>
      <c r="G30" s="212">
        <f>880+920+760</f>
        <v>2560</v>
      </c>
      <c r="H30" s="207" t="s">
        <v>439</v>
      </c>
      <c r="I30" s="213"/>
    </row>
    <row r="31" spans="1:9">
      <c r="A31" s="204">
        <v>27</v>
      </c>
      <c r="B31" s="208" t="s">
        <v>494</v>
      </c>
      <c r="C31" s="205">
        <f>560+600+360</f>
        <v>1520</v>
      </c>
      <c r="D31" s="207" t="s">
        <v>437</v>
      </c>
      <c r="E31" s="207">
        <v>131</v>
      </c>
      <c r="F31" s="211" t="s">
        <v>495</v>
      </c>
      <c r="G31" s="212">
        <f>880+920+800</f>
        <v>2600</v>
      </c>
      <c r="H31" s="207" t="s">
        <v>439</v>
      </c>
      <c r="I31" s="213"/>
    </row>
    <row r="32" spans="1:9">
      <c r="A32" s="204">
        <v>28</v>
      </c>
      <c r="B32" s="208" t="s">
        <v>496</v>
      </c>
      <c r="C32" s="205">
        <f>720+640+120</f>
        <v>1480</v>
      </c>
      <c r="D32" s="207" t="s">
        <v>437</v>
      </c>
      <c r="E32" s="207">
        <v>132</v>
      </c>
      <c r="F32" s="211" t="s">
        <v>497</v>
      </c>
      <c r="G32" s="212">
        <f>800+920+800</f>
        <v>2520</v>
      </c>
      <c r="H32" s="207" t="s">
        <v>439</v>
      </c>
      <c r="I32" s="213"/>
    </row>
    <row r="33" spans="1:9">
      <c r="A33" s="204">
        <v>29</v>
      </c>
      <c r="B33" s="208" t="s">
        <v>498</v>
      </c>
      <c r="C33" s="205">
        <f>600+760+280</f>
        <v>1640</v>
      </c>
      <c r="D33" s="207" t="s">
        <v>437</v>
      </c>
      <c r="E33" s="207">
        <v>133</v>
      </c>
      <c r="F33" s="211" t="s">
        <v>499</v>
      </c>
      <c r="G33" s="212">
        <f>880+920+760</f>
        <v>2560</v>
      </c>
      <c r="H33" s="207" t="s">
        <v>439</v>
      </c>
      <c r="I33" s="213"/>
    </row>
    <row r="34" spans="1:9">
      <c r="A34" s="204">
        <v>30</v>
      </c>
      <c r="B34" s="208" t="s">
        <v>500</v>
      </c>
      <c r="C34" s="205">
        <f>640+720+320</f>
        <v>1680</v>
      </c>
      <c r="D34" s="207" t="s">
        <v>437</v>
      </c>
      <c r="E34" s="207">
        <v>134</v>
      </c>
      <c r="F34" s="207" t="s">
        <v>501</v>
      </c>
      <c r="G34" s="205">
        <f>760+920+800</f>
        <v>2480</v>
      </c>
      <c r="H34" s="207" t="s">
        <v>439</v>
      </c>
      <c r="I34" s="213"/>
    </row>
    <row r="35" spans="1:9">
      <c r="A35" s="204">
        <v>31</v>
      </c>
      <c r="B35" s="208" t="s">
        <v>502</v>
      </c>
      <c r="C35" s="205">
        <f>320+360+240</f>
        <v>920</v>
      </c>
      <c r="D35" s="207" t="s">
        <v>437</v>
      </c>
      <c r="E35" s="207">
        <v>135</v>
      </c>
      <c r="F35" s="207" t="s">
        <v>503</v>
      </c>
      <c r="G35" s="205">
        <f>880+880+800</f>
        <v>2560</v>
      </c>
      <c r="H35" s="207" t="s">
        <v>439</v>
      </c>
      <c r="I35" s="213"/>
    </row>
    <row r="36" spans="1:8">
      <c r="A36" s="204">
        <v>32</v>
      </c>
      <c r="B36" s="208" t="s">
        <v>504</v>
      </c>
      <c r="C36" s="205">
        <f>840+760</f>
        <v>1600</v>
      </c>
      <c r="D36" s="207" t="s">
        <v>473</v>
      </c>
      <c r="E36" s="207">
        <v>136</v>
      </c>
      <c r="F36" s="207" t="s">
        <v>505</v>
      </c>
      <c r="G36" s="205">
        <f>880+800+800</f>
        <v>2480</v>
      </c>
      <c r="H36" s="207" t="s">
        <v>439</v>
      </c>
    </row>
    <row r="37" spans="1:9">
      <c r="A37" s="204">
        <v>33</v>
      </c>
      <c r="B37" s="208" t="s">
        <v>506</v>
      </c>
      <c r="C37" s="205">
        <f>720+760</f>
        <v>1480</v>
      </c>
      <c r="D37" s="207" t="s">
        <v>473</v>
      </c>
      <c r="E37" s="207">
        <v>137</v>
      </c>
      <c r="F37" s="205" t="s">
        <v>507</v>
      </c>
      <c r="G37" s="205">
        <f>840+920+760</f>
        <v>2520</v>
      </c>
      <c r="H37" s="207" t="s">
        <v>439</v>
      </c>
      <c r="I37" s="213"/>
    </row>
    <row r="38" spans="1:9">
      <c r="A38" s="204">
        <v>34</v>
      </c>
      <c r="B38" s="208" t="s">
        <v>508</v>
      </c>
      <c r="C38" s="205">
        <f>720+680</f>
        <v>1400</v>
      </c>
      <c r="D38" s="207" t="s">
        <v>473</v>
      </c>
      <c r="E38" s="207">
        <v>138</v>
      </c>
      <c r="F38" s="205" t="s">
        <v>509</v>
      </c>
      <c r="G38" s="205">
        <f>840+880+760</f>
        <v>2480</v>
      </c>
      <c r="H38" s="207" t="s">
        <v>439</v>
      </c>
      <c r="I38" s="213"/>
    </row>
    <row r="39" spans="1:9">
      <c r="A39" s="204">
        <v>35</v>
      </c>
      <c r="B39" s="208" t="s">
        <v>510</v>
      </c>
      <c r="C39" s="205">
        <f>840+800</f>
        <v>1640</v>
      </c>
      <c r="D39" s="207" t="s">
        <v>473</v>
      </c>
      <c r="E39" s="207">
        <v>139</v>
      </c>
      <c r="F39" s="205" t="s">
        <v>511</v>
      </c>
      <c r="G39" s="205">
        <f>840+880+760</f>
        <v>2480</v>
      </c>
      <c r="H39" s="207" t="s">
        <v>439</v>
      </c>
      <c r="I39" s="213"/>
    </row>
    <row r="40" spans="1:9">
      <c r="A40" s="204">
        <v>36</v>
      </c>
      <c r="B40" s="208" t="s">
        <v>512</v>
      </c>
      <c r="C40" s="205">
        <f>760+880</f>
        <v>1640</v>
      </c>
      <c r="D40" s="207" t="s">
        <v>473</v>
      </c>
      <c r="E40" s="207">
        <v>140</v>
      </c>
      <c r="F40" s="205" t="s">
        <v>513</v>
      </c>
      <c r="G40" s="205">
        <f>840+880+760</f>
        <v>2480</v>
      </c>
      <c r="H40" s="207" t="s">
        <v>439</v>
      </c>
      <c r="I40" s="213"/>
    </row>
    <row r="41" spans="1:9">
      <c r="A41" s="204">
        <v>37</v>
      </c>
      <c r="B41" s="208" t="s">
        <v>514</v>
      </c>
      <c r="C41" s="205">
        <f>880+840</f>
        <v>1720</v>
      </c>
      <c r="D41" s="207" t="s">
        <v>473</v>
      </c>
      <c r="E41" s="207">
        <v>141</v>
      </c>
      <c r="F41" s="205" t="s">
        <v>515</v>
      </c>
      <c r="G41" s="205">
        <f>840+880+760</f>
        <v>2480</v>
      </c>
      <c r="H41" s="207" t="s">
        <v>439</v>
      </c>
      <c r="I41" s="213"/>
    </row>
    <row r="42" spans="1:9">
      <c r="A42" s="204">
        <v>38</v>
      </c>
      <c r="B42" s="208" t="s">
        <v>516</v>
      </c>
      <c r="C42" s="205">
        <v>320</v>
      </c>
      <c r="D42" s="207" t="s">
        <v>517</v>
      </c>
      <c r="E42" s="207">
        <v>142</v>
      </c>
      <c r="F42" s="205" t="s">
        <v>518</v>
      </c>
      <c r="G42" s="205">
        <f>840+880+760</f>
        <v>2480</v>
      </c>
      <c r="H42" s="207" t="s">
        <v>439</v>
      </c>
      <c r="I42" s="213"/>
    </row>
    <row r="43" spans="1:9">
      <c r="A43" s="204">
        <v>39</v>
      </c>
      <c r="B43" s="208" t="s">
        <v>519</v>
      </c>
      <c r="C43" s="205">
        <v>640</v>
      </c>
      <c r="D43" s="207" t="s">
        <v>492</v>
      </c>
      <c r="E43" s="207">
        <v>143</v>
      </c>
      <c r="F43" s="205" t="s">
        <v>520</v>
      </c>
      <c r="G43" s="205">
        <f>880+920+800</f>
        <v>2600</v>
      </c>
      <c r="H43" s="207" t="s">
        <v>439</v>
      </c>
      <c r="I43" s="213"/>
    </row>
    <row r="44" spans="1:9">
      <c r="A44" s="204">
        <v>40</v>
      </c>
      <c r="B44" s="208" t="s">
        <v>521</v>
      </c>
      <c r="C44" s="205">
        <v>720</v>
      </c>
      <c r="D44" s="207" t="s">
        <v>492</v>
      </c>
      <c r="E44" s="207">
        <v>144</v>
      </c>
      <c r="F44" s="207" t="s">
        <v>522</v>
      </c>
      <c r="G44" s="205">
        <f>840+880+760</f>
        <v>2480</v>
      </c>
      <c r="H44" s="207" t="s">
        <v>439</v>
      </c>
      <c r="I44" s="213"/>
    </row>
    <row r="45" spans="1:9">
      <c r="A45" s="204">
        <v>41</v>
      </c>
      <c r="B45" s="208" t="s">
        <v>523</v>
      </c>
      <c r="C45" s="205">
        <v>760</v>
      </c>
      <c r="D45" s="207" t="s">
        <v>492</v>
      </c>
      <c r="E45" s="207">
        <v>145</v>
      </c>
      <c r="F45" s="207" t="s">
        <v>524</v>
      </c>
      <c r="G45" s="205">
        <f>520+880+800</f>
        <v>2200</v>
      </c>
      <c r="H45" s="207" t="s">
        <v>439</v>
      </c>
      <c r="I45" s="213"/>
    </row>
    <row r="46" spans="1:9">
      <c r="A46" s="204">
        <v>42</v>
      </c>
      <c r="B46" s="208" t="s">
        <v>525</v>
      </c>
      <c r="C46" s="205">
        <v>800</v>
      </c>
      <c r="D46" s="207" t="s">
        <v>492</v>
      </c>
      <c r="E46" s="207">
        <v>146</v>
      </c>
      <c r="F46" s="207" t="s">
        <v>526</v>
      </c>
      <c r="G46" s="205">
        <v>800</v>
      </c>
      <c r="H46" s="207" t="s">
        <v>527</v>
      </c>
      <c r="I46" s="213"/>
    </row>
    <row r="47" spans="1:9">
      <c r="A47" s="204">
        <v>43</v>
      </c>
      <c r="B47" s="208" t="s">
        <v>528</v>
      </c>
      <c r="C47" s="205">
        <v>760</v>
      </c>
      <c r="D47" s="207" t="s">
        <v>492</v>
      </c>
      <c r="E47" s="207">
        <v>147</v>
      </c>
      <c r="F47" s="207" t="s">
        <v>529</v>
      </c>
      <c r="G47" s="205">
        <f>840+920+800</f>
        <v>2560</v>
      </c>
      <c r="H47" s="207" t="s">
        <v>439</v>
      </c>
      <c r="I47" s="213"/>
    </row>
    <row r="48" spans="1:9">
      <c r="A48" s="204">
        <v>44</v>
      </c>
      <c r="B48" s="208" t="s">
        <v>530</v>
      </c>
      <c r="C48" s="205">
        <v>760</v>
      </c>
      <c r="D48" s="207" t="s">
        <v>492</v>
      </c>
      <c r="E48" s="207">
        <v>148</v>
      </c>
      <c r="F48" s="207" t="s">
        <v>531</v>
      </c>
      <c r="G48" s="205">
        <f>840+880+760</f>
        <v>2480</v>
      </c>
      <c r="H48" s="207" t="s">
        <v>439</v>
      </c>
      <c r="I48" s="213"/>
    </row>
    <row r="49" spans="1:8">
      <c r="A49" s="204">
        <v>45</v>
      </c>
      <c r="B49" s="208" t="s">
        <v>532</v>
      </c>
      <c r="C49" s="205">
        <v>800</v>
      </c>
      <c r="D49" s="207" t="s">
        <v>492</v>
      </c>
      <c r="E49" s="207">
        <v>149</v>
      </c>
      <c r="F49" s="207" t="s">
        <v>533</v>
      </c>
      <c r="G49" s="205">
        <f>720+880+760</f>
        <v>2360</v>
      </c>
      <c r="H49" s="207" t="s">
        <v>439</v>
      </c>
    </row>
    <row r="50" spans="1:9">
      <c r="A50" s="204">
        <v>46</v>
      </c>
      <c r="B50" s="208" t="s">
        <v>534</v>
      </c>
      <c r="C50" s="205">
        <v>280</v>
      </c>
      <c r="D50" s="207" t="s">
        <v>535</v>
      </c>
      <c r="E50" s="207">
        <v>150</v>
      </c>
      <c r="F50" s="207" t="s">
        <v>536</v>
      </c>
      <c r="G50" s="205">
        <f>880+880+800</f>
        <v>2560</v>
      </c>
      <c r="H50" s="207" t="s">
        <v>439</v>
      </c>
      <c r="I50" s="213"/>
    </row>
    <row r="51" spans="1:9">
      <c r="A51" s="204">
        <v>47</v>
      </c>
      <c r="B51" s="208" t="s">
        <v>537</v>
      </c>
      <c r="C51" s="205">
        <v>80</v>
      </c>
      <c r="D51" s="207" t="s">
        <v>535</v>
      </c>
      <c r="E51" s="207">
        <v>151</v>
      </c>
      <c r="F51" s="205" t="s">
        <v>538</v>
      </c>
      <c r="G51" s="205">
        <f>880+920+760</f>
        <v>2560</v>
      </c>
      <c r="H51" s="207" t="s">
        <v>439</v>
      </c>
      <c r="I51" s="213"/>
    </row>
    <row r="52" spans="1:9">
      <c r="A52" s="204">
        <v>48</v>
      </c>
      <c r="B52" s="208" t="s">
        <v>539</v>
      </c>
      <c r="C52" s="205">
        <v>120</v>
      </c>
      <c r="D52" s="207" t="s">
        <v>535</v>
      </c>
      <c r="E52" s="207">
        <v>152</v>
      </c>
      <c r="F52" s="207" t="s">
        <v>540</v>
      </c>
      <c r="G52" s="205">
        <f>880+960+840</f>
        <v>2680</v>
      </c>
      <c r="H52" s="207" t="s">
        <v>439</v>
      </c>
      <c r="I52" s="213"/>
    </row>
    <row r="53" spans="1:9">
      <c r="A53" s="204">
        <v>49</v>
      </c>
      <c r="B53" s="208" t="s">
        <v>541</v>
      </c>
      <c r="C53" s="205">
        <v>160</v>
      </c>
      <c r="D53" s="207" t="s">
        <v>535</v>
      </c>
      <c r="E53" s="207">
        <v>153</v>
      </c>
      <c r="F53" s="207" t="s">
        <v>542</v>
      </c>
      <c r="G53" s="205">
        <f>880+800</f>
        <v>1680</v>
      </c>
      <c r="H53" s="207" t="s">
        <v>543</v>
      </c>
      <c r="I53" s="213"/>
    </row>
    <row r="54" spans="1:9">
      <c r="A54" s="204">
        <v>50</v>
      </c>
      <c r="B54" s="208" t="s">
        <v>544</v>
      </c>
      <c r="C54" s="205">
        <v>160</v>
      </c>
      <c r="D54" s="207" t="s">
        <v>535</v>
      </c>
      <c r="E54" s="207">
        <v>154</v>
      </c>
      <c r="F54" s="207" t="s">
        <v>545</v>
      </c>
      <c r="G54" s="205">
        <f>880+920+800</f>
        <v>2600</v>
      </c>
      <c r="H54" s="207" t="s">
        <v>439</v>
      </c>
      <c r="I54" s="213"/>
    </row>
    <row r="55" spans="1:9">
      <c r="A55" s="204">
        <v>51</v>
      </c>
      <c r="B55" s="208" t="s">
        <v>546</v>
      </c>
      <c r="C55" s="205">
        <v>680</v>
      </c>
      <c r="D55" s="207" t="s">
        <v>535</v>
      </c>
      <c r="E55" s="207">
        <v>155</v>
      </c>
      <c r="F55" s="207" t="s">
        <v>547</v>
      </c>
      <c r="G55" s="205">
        <f>880+920+800</f>
        <v>2600</v>
      </c>
      <c r="H55" s="207" t="s">
        <v>439</v>
      </c>
      <c r="I55" s="213"/>
    </row>
    <row r="56" spans="1:9">
      <c r="A56" s="204">
        <v>52</v>
      </c>
      <c r="B56" s="208" t="s">
        <v>548</v>
      </c>
      <c r="C56" s="205">
        <v>280</v>
      </c>
      <c r="D56" s="207" t="s">
        <v>535</v>
      </c>
      <c r="E56" s="207">
        <v>156</v>
      </c>
      <c r="F56" s="207" t="s">
        <v>549</v>
      </c>
      <c r="G56" s="205">
        <f>880+920+800</f>
        <v>2600</v>
      </c>
      <c r="H56" s="207" t="s">
        <v>439</v>
      </c>
      <c r="I56" s="213"/>
    </row>
    <row r="57" spans="1:9">
      <c r="A57" s="204">
        <v>53</v>
      </c>
      <c r="B57" s="208" t="s">
        <v>550</v>
      </c>
      <c r="C57" s="205">
        <v>160</v>
      </c>
      <c r="D57" s="207" t="s">
        <v>535</v>
      </c>
      <c r="E57" s="207">
        <v>157</v>
      </c>
      <c r="F57" s="207" t="s">
        <v>551</v>
      </c>
      <c r="G57" s="205">
        <f>920+960+840</f>
        <v>2720</v>
      </c>
      <c r="H57" s="207" t="s">
        <v>439</v>
      </c>
      <c r="I57" s="213"/>
    </row>
    <row r="58" spans="1:9">
      <c r="A58" s="204">
        <v>54</v>
      </c>
      <c r="B58" s="208" t="s">
        <v>552</v>
      </c>
      <c r="C58" s="205">
        <v>160</v>
      </c>
      <c r="D58" s="207" t="s">
        <v>535</v>
      </c>
      <c r="E58" s="207">
        <v>158</v>
      </c>
      <c r="F58" s="207" t="s">
        <v>553</v>
      </c>
      <c r="G58" s="205">
        <f>880+800+760</f>
        <v>2440</v>
      </c>
      <c r="H58" s="207" t="s">
        <v>439</v>
      </c>
      <c r="I58" s="213"/>
    </row>
    <row r="59" spans="1:9">
      <c r="A59" s="204">
        <v>55</v>
      </c>
      <c r="B59" s="208" t="s">
        <v>554</v>
      </c>
      <c r="C59" s="205">
        <v>80</v>
      </c>
      <c r="D59" s="207" t="s">
        <v>535</v>
      </c>
      <c r="E59" s="207">
        <v>159</v>
      </c>
      <c r="F59" s="207" t="s">
        <v>555</v>
      </c>
      <c r="G59" s="205">
        <f>880+920+760</f>
        <v>2560</v>
      </c>
      <c r="H59" s="207" t="s">
        <v>439</v>
      </c>
      <c r="I59" s="213"/>
    </row>
    <row r="60" spans="1:9">
      <c r="A60" s="204">
        <v>56</v>
      </c>
      <c r="B60" s="208" t="s">
        <v>556</v>
      </c>
      <c r="C60" s="205">
        <f>800+800+800</f>
        <v>2400</v>
      </c>
      <c r="D60" s="207" t="s">
        <v>437</v>
      </c>
      <c r="E60" s="207">
        <v>160</v>
      </c>
      <c r="F60" s="207" t="s">
        <v>557</v>
      </c>
      <c r="G60" s="205">
        <f>920+960+840</f>
        <v>2720</v>
      </c>
      <c r="H60" s="207" t="s">
        <v>439</v>
      </c>
      <c r="I60" s="213"/>
    </row>
    <row r="61" spans="1:8">
      <c r="A61" s="204">
        <v>57</v>
      </c>
      <c r="B61" s="208" t="s">
        <v>558</v>
      </c>
      <c r="C61" s="205">
        <f>800+760+800</f>
        <v>2360</v>
      </c>
      <c r="D61" s="207" t="s">
        <v>437</v>
      </c>
      <c r="E61" s="207">
        <v>161</v>
      </c>
      <c r="F61" s="207" t="s">
        <v>559</v>
      </c>
      <c r="G61" s="205">
        <f>880+920+800</f>
        <v>2600</v>
      </c>
      <c r="H61" s="207" t="s">
        <v>439</v>
      </c>
    </row>
    <row r="62" spans="1:8">
      <c r="A62" s="204">
        <v>58</v>
      </c>
      <c r="B62" s="208" t="s">
        <v>560</v>
      </c>
      <c r="C62" s="205">
        <f>760+720+640</f>
        <v>2120</v>
      </c>
      <c r="D62" s="207" t="s">
        <v>437</v>
      </c>
      <c r="E62" s="207">
        <v>162</v>
      </c>
      <c r="F62" s="207" t="s">
        <v>561</v>
      </c>
      <c r="G62" s="205">
        <f>880+880+800</f>
        <v>2560</v>
      </c>
      <c r="H62" s="207" t="s">
        <v>439</v>
      </c>
    </row>
    <row r="63" spans="1:8">
      <c r="A63" s="204">
        <v>59</v>
      </c>
      <c r="B63" s="208" t="s">
        <v>562</v>
      </c>
      <c r="C63" s="205">
        <f>360+800</f>
        <v>1160</v>
      </c>
      <c r="D63" s="207" t="s">
        <v>450</v>
      </c>
      <c r="E63" s="207">
        <v>163</v>
      </c>
      <c r="F63" s="207" t="s">
        <v>563</v>
      </c>
      <c r="G63" s="205">
        <f>880+920+800</f>
        <v>2600</v>
      </c>
      <c r="H63" s="207" t="s">
        <v>439</v>
      </c>
    </row>
    <row r="64" spans="1:8">
      <c r="A64" s="204">
        <v>60</v>
      </c>
      <c r="B64" s="208" t="s">
        <v>564</v>
      </c>
      <c r="C64" s="205">
        <f>720+480</f>
        <v>1200</v>
      </c>
      <c r="D64" s="207" t="s">
        <v>450</v>
      </c>
      <c r="E64" s="207">
        <v>164</v>
      </c>
      <c r="F64" s="207" t="s">
        <v>565</v>
      </c>
      <c r="G64" s="205">
        <f>880+880+800</f>
        <v>2560</v>
      </c>
      <c r="H64" s="207" t="s">
        <v>439</v>
      </c>
    </row>
    <row r="65" spans="1:8">
      <c r="A65" s="204">
        <v>61</v>
      </c>
      <c r="B65" s="208" t="s">
        <v>566</v>
      </c>
      <c r="C65" s="205">
        <f>440+480</f>
        <v>920</v>
      </c>
      <c r="D65" s="207" t="s">
        <v>450</v>
      </c>
      <c r="E65" s="207">
        <v>165</v>
      </c>
      <c r="F65" s="207" t="s">
        <v>567</v>
      </c>
      <c r="G65" s="205">
        <f>680+640+680</f>
        <v>2000</v>
      </c>
      <c r="H65" s="207" t="s">
        <v>568</v>
      </c>
    </row>
    <row r="66" spans="1:8">
      <c r="A66" s="204">
        <v>62</v>
      </c>
      <c r="B66" s="208" t="s">
        <v>569</v>
      </c>
      <c r="C66" s="205">
        <f>440+360</f>
        <v>800</v>
      </c>
      <c r="D66" s="207" t="s">
        <v>450</v>
      </c>
      <c r="E66" s="207">
        <v>166</v>
      </c>
      <c r="F66" s="207" t="s">
        <v>570</v>
      </c>
      <c r="G66" s="205">
        <f>720+680+720</f>
        <v>2120</v>
      </c>
      <c r="H66" s="207" t="s">
        <v>568</v>
      </c>
    </row>
    <row r="67" spans="1:8">
      <c r="A67" s="204">
        <v>63</v>
      </c>
      <c r="B67" s="208" t="s">
        <v>571</v>
      </c>
      <c r="C67" s="205">
        <f>1120+280+320</f>
        <v>1720</v>
      </c>
      <c r="D67" s="207" t="s">
        <v>437</v>
      </c>
      <c r="E67" s="207">
        <v>167</v>
      </c>
      <c r="F67" s="207" t="s">
        <v>572</v>
      </c>
      <c r="G67" s="205">
        <f>640+520+640</f>
        <v>1800</v>
      </c>
      <c r="H67" s="207" t="s">
        <v>568</v>
      </c>
    </row>
    <row r="68" spans="1:8">
      <c r="A68" s="204">
        <v>64</v>
      </c>
      <c r="B68" s="208" t="s">
        <v>573</v>
      </c>
      <c r="C68" s="205">
        <f>880+680+600</f>
        <v>2160</v>
      </c>
      <c r="D68" s="207" t="s">
        <v>437</v>
      </c>
      <c r="E68" s="207">
        <v>168</v>
      </c>
      <c r="F68" s="207" t="s">
        <v>574</v>
      </c>
      <c r="G68" s="205">
        <f>520+600+520</f>
        <v>1640</v>
      </c>
      <c r="H68" s="207" t="s">
        <v>568</v>
      </c>
    </row>
    <row r="69" spans="1:8">
      <c r="A69" s="204">
        <v>65</v>
      </c>
      <c r="B69" s="208" t="s">
        <v>575</v>
      </c>
      <c r="C69" s="205">
        <f>240+720+840</f>
        <v>1800</v>
      </c>
      <c r="D69" s="207" t="s">
        <v>437</v>
      </c>
      <c r="E69" s="207">
        <v>169</v>
      </c>
      <c r="F69" s="207" t="s">
        <v>576</v>
      </c>
      <c r="G69" s="205">
        <f>600+560+600</f>
        <v>1760</v>
      </c>
      <c r="H69" s="207" t="s">
        <v>568</v>
      </c>
    </row>
    <row r="70" spans="1:8">
      <c r="A70" s="204">
        <v>66</v>
      </c>
      <c r="B70" s="208" t="s">
        <v>577</v>
      </c>
      <c r="C70" s="205">
        <f>720+960+720</f>
        <v>2400</v>
      </c>
      <c r="D70" s="207" t="s">
        <v>437</v>
      </c>
      <c r="E70" s="207">
        <v>170</v>
      </c>
      <c r="F70" s="207" t="s">
        <v>578</v>
      </c>
      <c r="G70" s="205">
        <f>440+400+440</f>
        <v>1280</v>
      </c>
      <c r="H70" s="207" t="s">
        <v>568</v>
      </c>
    </row>
    <row r="71" spans="1:8">
      <c r="A71" s="204">
        <v>67</v>
      </c>
      <c r="B71" s="208" t="s">
        <v>579</v>
      </c>
      <c r="C71" s="205">
        <v>640</v>
      </c>
      <c r="D71" s="207" t="s">
        <v>492</v>
      </c>
      <c r="E71" s="207">
        <v>171</v>
      </c>
      <c r="F71" s="207" t="s">
        <v>580</v>
      </c>
      <c r="G71" s="207">
        <f>600+560+600</f>
        <v>1760</v>
      </c>
      <c r="H71" s="207" t="s">
        <v>568</v>
      </c>
    </row>
    <row r="72" spans="1:8">
      <c r="A72" s="204">
        <v>68</v>
      </c>
      <c r="B72" s="208" t="s">
        <v>581</v>
      </c>
      <c r="C72" s="205">
        <v>680</v>
      </c>
      <c r="D72" s="207" t="s">
        <v>492</v>
      </c>
      <c r="E72" s="207">
        <v>172</v>
      </c>
      <c r="F72" s="207" t="s">
        <v>582</v>
      </c>
      <c r="G72" s="214">
        <f>520+600+520</f>
        <v>1640</v>
      </c>
      <c r="H72" s="207" t="s">
        <v>568</v>
      </c>
    </row>
    <row r="73" spans="1:8">
      <c r="A73" s="204">
        <v>69</v>
      </c>
      <c r="B73" s="208" t="s">
        <v>583</v>
      </c>
      <c r="C73" s="205">
        <f>840+760+600</f>
        <v>2200</v>
      </c>
      <c r="D73" s="207" t="s">
        <v>437</v>
      </c>
      <c r="E73" s="207">
        <v>173</v>
      </c>
      <c r="F73" s="207" t="s">
        <v>584</v>
      </c>
      <c r="G73" s="214">
        <f>600+560+600</f>
        <v>1760</v>
      </c>
      <c r="H73" s="207" t="s">
        <v>568</v>
      </c>
    </row>
    <row r="74" spans="1:8">
      <c r="A74" s="204">
        <v>70</v>
      </c>
      <c r="B74" s="208" t="s">
        <v>585</v>
      </c>
      <c r="C74" s="205">
        <f>560+360+320</f>
        <v>1240</v>
      </c>
      <c r="D74" s="207" t="s">
        <v>437</v>
      </c>
      <c r="E74" s="207">
        <v>174</v>
      </c>
      <c r="F74" s="207" t="s">
        <v>586</v>
      </c>
      <c r="G74" s="214">
        <f>640+520+640</f>
        <v>1800</v>
      </c>
      <c r="H74" s="207" t="s">
        <v>568</v>
      </c>
    </row>
    <row r="75" spans="1:8">
      <c r="A75" s="204">
        <v>71</v>
      </c>
      <c r="B75" s="208" t="s">
        <v>587</v>
      </c>
      <c r="C75" s="205">
        <f>600+640+360</f>
        <v>1600</v>
      </c>
      <c r="D75" s="207" t="s">
        <v>437</v>
      </c>
      <c r="E75" s="207">
        <v>175</v>
      </c>
      <c r="F75" s="207" t="s">
        <v>588</v>
      </c>
      <c r="G75" s="214">
        <f>520+600+520</f>
        <v>1640</v>
      </c>
      <c r="H75" s="207" t="s">
        <v>568</v>
      </c>
    </row>
    <row r="76" spans="1:8">
      <c r="A76" s="204">
        <v>72</v>
      </c>
      <c r="B76" s="208" t="s">
        <v>589</v>
      </c>
      <c r="C76" s="205">
        <f>800+640+360</f>
        <v>1800</v>
      </c>
      <c r="D76" s="207" t="s">
        <v>437</v>
      </c>
      <c r="E76" s="207">
        <v>176</v>
      </c>
      <c r="F76" s="207" t="s">
        <v>590</v>
      </c>
      <c r="G76" s="214">
        <f>640+520+640</f>
        <v>1800</v>
      </c>
      <c r="H76" s="207" t="s">
        <v>568</v>
      </c>
    </row>
    <row r="77" spans="1:8">
      <c r="A77" s="204">
        <v>73</v>
      </c>
      <c r="B77" s="205" t="s">
        <v>591</v>
      </c>
      <c r="C77" s="205">
        <f>680+680+640</f>
        <v>2000</v>
      </c>
      <c r="D77" s="207" t="s">
        <v>437</v>
      </c>
      <c r="E77" s="207">
        <v>177</v>
      </c>
      <c r="F77" s="207" t="s">
        <v>592</v>
      </c>
      <c r="G77" s="205">
        <f>600+560+600</f>
        <v>1760</v>
      </c>
      <c r="H77" s="207" t="s">
        <v>568</v>
      </c>
    </row>
    <row r="78" spans="1:8">
      <c r="A78" s="204">
        <v>74</v>
      </c>
      <c r="B78" s="207" t="s">
        <v>593</v>
      </c>
      <c r="C78" s="205">
        <f>680+640+640</f>
        <v>1960</v>
      </c>
      <c r="D78" s="207" t="s">
        <v>437</v>
      </c>
      <c r="E78" s="207">
        <v>178</v>
      </c>
      <c r="F78" s="207" t="s">
        <v>594</v>
      </c>
      <c r="G78" s="214">
        <f>520+600+520</f>
        <v>1640</v>
      </c>
      <c r="H78" s="207" t="s">
        <v>568</v>
      </c>
    </row>
    <row r="79" spans="1:8">
      <c r="A79" s="204">
        <v>75</v>
      </c>
      <c r="B79" s="207" t="s">
        <v>595</v>
      </c>
      <c r="C79" s="205">
        <f>800+640+800</f>
        <v>2240</v>
      </c>
      <c r="D79" s="207" t="s">
        <v>437</v>
      </c>
      <c r="E79" s="207">
        <v>179</v>
      </c>
      <c r="F79" s="212" t="s">
        <v>596</v>
      </c>
      <c r="G79" s="212">
        <f>640+520+640</f>
        <v>1800</v>
      </c>
      <c r="H79" s="207" t="s">
        <v>568</v>
      </c>
    </row>
    <row r="80" spans="1:8">
      <c r="A80" s="204">
        <v>76</v>
      </c>
      <c r="B80" s="207" t="s">
        <v>597</v>
      </c>
      <c r="C80" s="205">
        <f>800+640+760</f>
        <v>2200</v>
      </c>
      <c r="D80" s="207" t="s">
        <v>437</v>
      </c>
      <c r="E80" s="207">
        <v>180</v>
      </c>
      <c r="F80" s="212" t="s">
        <v>598</v>
      </c>
      <c r="G80" s="212">
        <f>600+560+600</f>
        <v>1760</v>
      </c>
      <c r="H80" s="207" t="s">
        <v>568</v>
      </c>
    </row>
    <row r="81" spans="1:8">
      <c r="A81" s="204">
        <v>77</v>
      </c>
      <c r="B81" s="207" t="s">
        <v>599</v>
      </c>
      <c r="C81" s="205">
        <f>720+540+680</f>
        <v>1940</v>
      </c>
      <c r="D81" s="207" t="s">
        <v>437</v>
      </c>
      <c r="E81" s="207">
        <v>181</v>
      </c>
      <c r="F81" s="212" t="s">
        <v>600</v>
      </c>
      <c r="G81" s="212">
        <f>520+600+520</f>
        <v>1640</v>
      </c>
      <c r="H81" s="207" t="s">
        <v>568</v>
      </c>
    </row>
    <row r="82" spans="1:8">
      <c r="A82" s="204">
        <v>78</v>
      </c>
      <c r="B82" s="207" t="s">
        <v>601</v>
      </c>
      <c r="C82" s="205">
        <f>680+560+840</f>
        <v>2080</v>
      </c>
      <c r="D82" s="207" t="s">
        <v>437</v>
      </c>
      <c r="E82" s="207">
        <v>182</v>
      </c>
      <c r="F82" s="212" t="s">
        <v>602</v>
      </c>
      <c r="G82" s="212">
        <f>1280+1200+920</f>
        <v>3400</v>
      </c>
      <c r="H82" s="207" t="s">
        <v>603</v>
      </c>
    </row>
    <row r="83" spans="1:8">
      <c r="A83" s="204">
        <v>79</v>
      </c>
      <c r="B83" s="207" t="s">
        <v>604</v>
      </c>
      <c r="C83" s="205">
        <f>720+640+680</f>
        <v>2040</v>
      </c>
      <c r="D83" s="207" t="s">
        <v>437</v>
      </c>
      <c r="E83" s="207">
        <v>183</v>
      </c>
      <c r="F83" s="212" t="s">
        <v>605</v>
      </c>
      <c r="G83" s="212">
        <f>1160+1280+880</f>
        <v>3320</v>
      </c>
      <c r="H83" s="207" t="s">
        <v>603</v>
      </c>
    </row>
    <row r="84" spans="1:8">
      <c r="A84" s="204">
        <v>80</v>
      </c>
      <c r="B84" s="207" t="s">
        <v>606</v>
      </c>
      <c r="C84" s="205">
        <f>680+640+680</f>
        <v>2000</v>
      </c>
      <c r="D84" s="207" t="s">
        <v>437</v>
      </c>
      <c r="E84" s="207">
        <v>184</v>
      </c>
      <c r="F84" s="212" t="s">
        <v>607</v>
      </c>
      <c r="G84" s="212">
        <f>1160+1240+1000</f>
        <v>3400</v>
      </c>
      <c r="H84" s="207" t="s">
        <v>603</v>
      </c>
    </row>
    <row r="85" spans="1:8">
      <c r="A85" s="204">
        <v>81</v>
      </c>
      <c r="B85" s="207" t="s">
        <v>608</v>
      </c>
      <c r="C85" s="205">
        <f>760+720+800</f>
        <v>2280</v>
      </c>
      <c r="D85" s="207" t="s">
        <v>437</v>
      </c>
      <c r="E85" s="207">
        <v>185</v>
      </c>
      <c r="F85" s="212" t="s">
        <v>609</v>
      </c>
      <c r="G85" s="212">
        <f>680+920</f>
        <v>1600</v>
      </c>
      <c r="H85" s="207" t="s">
        <v>610</v>
      </c>
    </row>
    <row r="86" spans="1:8">
      <c r="A86" s="204">
        <v>82</v>
      </c>
      <c r="B86" s="207" t="s">
        <v>611</v>
      </c>
      <c r="C86" s="205">
        <f>720+600+320</f>
        <v>1640</v>
      </c>
      <c r="D86" s="207" t="s">
        <v>437</v>
      </c>
      <c r="E86" s="207">
        <v>186</v>
      </c>
      <c r="F86" s="212"/>
      <c r="G86" s="212"/>
      <c r="H86" s="215"/>
    </row>
    <row r="87" spans="1:8">
      <c r="A87" s="204">
        <v>83</v>
      </c>
      <c r="B87" s="207" t="s">
        <v>612</v>
      </c>
      <c r="C87" s="205">
        <f>800+720+640</f>
        <v>2160</v>
      </c>
      <c r="D87" s="207" t="s">
        <v>613</v>
      </c>
      <c r="E87" s="207">
        <v>187</v>
      </c>
      <c r="F87" s="212"/>
      <c r="G87" s="212"/>
      <c r="H87" s="215"/>
    </row>
    <row r="88" spans="1:8">
      <c r="A88" s="204">
        <v>84</v>
      </c>
      <c r="B88" s="207" t="s">
        <v>614</v>
      </c>
      <c r="C88" s="205">
        <f>800+680+680</f>
        <v>2160</v>
      </c>
      <c r="D88" s="207" t="s">
        <v>613</v>
      </c>
      <c r="E88" s="207">
        <v>188</v>
      </c>
      <c r="F88" s="212"/>
      <c r="G88" s="212"/>
      <c r="H88" s="215"/>
    </row>
    <row r="89" spans="1:8">
      <c r="A89" s="204">
        <v>85</v>
      </c>
      <c r="B89" s="207" t="s">
        <v>615</v>
      </c>
      <c r="C89" s="205">
        <f>800+720+680</f>
        <v>2200</v>
      </c>
      <c r="D89" s="207" t="s">
        <v>613</v>
      </c>
      <c r="E89" s="207">
        <v>189</v>
      </c>
      <c r="F89" s="212"/>
      <c r="G89" s="212"/>
      <c r="H89" s="215"/>
    </row>
    <row r="90" spans="1:8">
      <c r="A90" s="204">
        <v>86</v>
      </c>
      <c r="B90" s="207" t="s">
        <v>616</v>
      </c>
      <c r="C90" s="205">
        <f>800+720+680</f>
        <v>2200</v>
      </c>
      <c r="D90" s="207" t="s">
        <v>613</v>
      </c>
      <c r="E90" s="207">
        <v>190</v>
      </c>
      <c r="F90" s="212"/>
      <c r="G90" s="212"/>
      <c r="H90" s="215"/>
    </row>
    <row r="91" spans="1:8">
      <c r="A91" s="204">
        <v>87</v>
      </c>
      <c r="B91" s="207" t="s">
        <v>617</v>
      </c>
      <c r="C91" s="205">
        <f>800+720+680</f>
        <v>2200</v>
      </c>
      <c r="D91" s="207" t="s">
        <v>613</v>
      </c>
      <c r="E91" s="207">
        <v>191</v>
      </c>
      <c r="F91" s="212"/>
      <c r="G91" s="212"/>
      <c r="H91" s="215"/>
    </row>
    <row r="92" spans="1:8">
      <c r="A92" s="204">
        <v>88</v>
      </c>
      <c r="B92" s="207" t="s">
        <v>618</v>
      </c>
      <c r="C92" s="205">
        <v>800</v>
      </c>
      <c r="D92" s="207" t="s">
        <v>613</v>
      </c>
      <c r="E92" s="207">
        <v>192</v>
      </c>
      <c r="F92" s="212"/>
      <c r="G92" s="212"/>
      <c r="H92" s="215"/>
    </row>
    <row r="93" spans="1:8">
      <c r="A93" s="204">
        <v>89</v>
      </c>
      <c r="B93" s="207" t="s">
        <v>619</v>
      </c>
      <c r="C93" s="205">
        <f>280+280+320</f>
        <v>880</v>
      </c>
      <c r="D93" s="207" t="s">
        <v>613</v>
      </c>
      <c r="E93" s="207">
        <v>193</v>
      </c>
      <c r="F93" s="212"/>
      <c r="G93" s="212"/>
      <c r="H93" s="215"/>
    </row>
    <row r="94" spans="1:8">
      <c r="A94" s="204">
        <v>90</v>
      </c>
      <c r="B94" s="207" t="s">
        <v>620</v>
      </c>
      <c r="C94" s="205">
        <f>320+280</f>
        <v>600</v>
      </c>
      <c r="D94" s="207" t="s">
        <v>473</v>
      </c>
      <c r="E94" s="207">
        <v>194</v>
      </c>
      <c r="F94" s="212"/>
      <c r="G94" s="212"/>
      <c r="H94" s="215"/>
    </row>
    <row r="95" spans="1:8">
      <c r="A95" s="204">
        <v>91</v>
      </c>
      <c r="B95" s="207" t="s">
        <v>621</v>
      </c>
      <c r="C95" s="205">
        <f>320+320</f>
        <v>640</v>
      </c>
      <c r="D95" s="216" t="s">
        <v>473</v>
      </c>
      <c r="E95" s="207">
        <v>195</v>
      </c>
      <c r="F95" s="212"/>
      <c r="G95" s="212"/>
      <c r="H95" s="215"/>
    </row>
    <row r="96" spans="1:8">
      <c r="A96" s="204">
        <v>92</v>
      </c>
      <c r="B96" s="207" t="s">
        <v>622</v>
      </c>
      <c r="C96" s="205">
        <f>320+320</f>
        <v>640</v>
      </c>
      <c r="D96" s="216" t="s">
        <v>473</v>
      </c>
      <c r="E96" s="207">
        <v>196</v>
      </c>
      <c r="F96" s="212"/>
      <c r="G96" s="212"/>
      <c r="H96" s="215"/>
    </row>
    <row r="97" spans="1:8">
      <c r="A97" s="204">
        <v>93</v>
      </c>
      <c r="B97" s="207" t="s">
        <v>623</v>
      </c>
      <c r="C97" s="205">
        <f>280+280</f>
        <v>560</v>
      </c>
      <c r="D97" s="216" t="s">
        <v>473</v>
      </c>
      <c r="E97" s="207">
        <v>197</v>
      </c>
      <c r="F97" s="212"/>
      <c r="G97" s="212"/>
      <c r="H97" s="215"/>
    </row>
    <row r="98" spans="1:8">
      <c r="A98" s="204">
        <v>94</v>
      </c>
      <c r="B98" s="207" t="s">
        <v>624</v>
      </c>
      <c r="C98" s="205">
        <v>400</v>
      </c>
      <c r="D98" s="216" t="s">
        <v>492</v>
      </c>
      <c r="E98" s="207">
        <v>198</v>
      </c>
      <c r="F98" s="212"/>
      <c r="G98" s="212"/>
      <c r="H98" s="215"/>
    </row>
    <row r="99" spans="1:8">
      <c r="A99" s="204">
        <v>95</v>
      </c>
      <c r="B99" s="207" t="s">
        <v>625</v>
      </c>
      <c r="C99" s="205">
        <v>400</v>
      </c>
      <c r="D99" s="216" t="s">
        <v>492</v>
      </c>
      <c r="E99" s="207">
        <v>199</v>
      </c>
      <c r="F99" s="212"/>
      <c r="G99" s="212"/>
      <c r="H99" s="215"/>
    </row>
    <row r="100" spans="1:8">
      <c r="A100" s="204">
        <v>96</v>
      </c>
      <c r="B100" s="207" t="s">
        <v>626</v>
      </c>
      <c r="C100" s="205">
        <v>320</v>
      </c>
      <c r="D100" s="216" t="s">
        <v>492</v>
      </c>
      <c r="E100" s="207">
        <v>200</v>
      </c>
      <c r="F100" s="212"/>
      <c r="G100" s="212"/>
      <c r="H100" s="215"/>
    </row>
    <row r="101" spans="1:8">
      <c r="A101" s="204">
        <v>97</v>
      </c>
      <c r="B101" s="207" t="s">
        <v>627</v>
      </c>
      <c r="C101" s="205">
        <v>520</v>
      </c>
      <c r="D101" s="216" t="s">
        <v>447</v>
      </c>
      <c r="E101" s="207">
        <v>201</v>
      </c>
      <c r="F101" s="212"/>
      <c r="G101" s="212"/>
      <c r="H101" s="215"/>
    </row>
    <row r="102" spans="1:8">
      <c r="A102" s="204">
        <v>98</v>
      </c>
      <c r="B102" s="207" t="s">
        <v>628</v>
      </c>
      <c r="C102" s="205">
        <v>320</v>
      </c>
      <c r="D102" s="216" t="s">
        <v>437</v>
      </c>
      <c r="E102" s="207">
        <v>202</v>
      </c>
      <c r="F102" s="212"/>
      <c r="G102" s="212"/>
      <c r="H102" s="215"/>
    </row>
    <row r="103" spans="1:8">
      <c r="A103" s="204">
        <v>99</v>
      </c>
      <c r="B103" s="207" t="s">
        <v>629</v>
      </c>
      <c r="C103" s="205">
        <v>40</v>
      </c>
      <c r="D103" s="216" t="s">
        <v>630</v>
      </c>
      <c r="E103" s="207">
        <v>203</v>
      </c>
      <c r="F103" s="212"/>
      <c r="G103" s="212"/>
      <c r="H103" s="215"/>
    </row>
    <row r="104" spans="1:8">
      <c r="A104" s="204">
        <v>100</v>
      </c>
      <c r="B104" s="207" t="s">
        <v>631</v>
      </c>
      <c r="C104" s="205">
        <f>720+320+360</f>
        <v>1400</v>
      </c>
      <c r="D104" s="216" t="s">
        <v>437</v>
      </c>
      <c r="E104" s="207">
        <v>204</v>
      </c>
      <c r="F104" s="212"/>
      <c r="G104" s="212"/>
      <c r="H104" s="215"/>
    </row>
    <row r="105" spans="1:8">
      <c r="A105" s="204">
        <v>101</v>
      </c>
      <c r="B105" s="207" t="s">
        <v>632</v>
      </c>
      <c r="C105" s="205">
        <f>600+320+400</f>
        <v>1320</v>
      </c>
      <c r="D105" s="216" t="s">
        <v>437</v>
      </c>
      <c r="E105" s="207">
        <v>205</v>
      </c>
      <c r="F105" s="212"/>
      <c r="G105" s="212"/>
      <c r="H105" s="215"/>
    </row>
    <row r="106" spans="1:8">
      <c r="A106" s="204">
        <v>102</v>
      </c>
      <c r="B106" s="207" t="s">
        <v>633</v>
      </c>
      <c r="C106" s="205">
        <f>640+320+320</f>
        <v>1280</v>
      </c>
      <c r="D106" s="216" t="s">
        <v>437</v>
      </c>
      <c r="E106" s="207">
        <v>206</v>
      </c>
      <c r="F106" s="212"/>
      <c r="G106" s="212"/>
      <c r="H106" s="215"/>
    </row>
    <row r="107" spans="1:8">
      <c r="A107" s="204">
        <v>103</v>
      </c>
      <c r="B107" s="207" t="s">
        <v>634</v>
      </c>
      <c r="C107" s="205">
        <f>640+320+440</f>
        <v>1400</v>
      </c>
      <c r="D107" s="216" t="s">
        <v>437</v>
      </c>
      <c r="E107" s="207">
        <v>207</v>
      </c>
      <c r="F107" s="212"/>
      <c r="G107" s="212"/>
      <c r="H107" s="215"/>
    </row>
    <row r="108" spans="1:8">
      <c r="A108" s="204">
        <v>104</v>
      </c>
      <c r="B108" s="207" t="s">
        <v>635</v>
      </c>
      <c r="C108" s="205">
        <v>200</v>
      </c>
      <c r="D108" s="216" t="s">
        <v>492</v>
      </c>
      <c r="E108" s="207">
        <v>208</v>
      </c>
      <c r="F108" s="212"/>
      <c r="G108" s="212"/>
      <c r="H108" s="215"/>
    </row>
    <row r="109" spans="1:8">
      <c r="A109" s="217" t="s">
        <v>408</v>
      </c>
      <c r="B109" s="218"/>
      <c r="C109" s="218">
        <f>SUM(C5:C108)</f>
        <v>141860</v>
      </c>
      <c r="D109" s="218"/>
      <c r="E109" s="219" t="s">
        <v>408</v>
      </c>
      <c r="F109" s="218"/>
      <c r="G109" s="218">
        <f>SUM(G5:G108)</f>
        <v>178360</v>
      </c>
      <c r="H109" s="215"/>
    </row>
  </sheetData>
  <autoFilter ref="A4:H128">
    <extLst/>
  </autoFilter>
  <mergeCells count="4">
    <mergeCell ref="A1:B1"/>
    <mergeCell ref="A2:H2"/>
    <mergeCell ref="B3:D3"/>
    <mergeCell ref="G3:H3"/>
  </mergeCells>
  <pageMargins left="0.511805555555556" right="0.393055555555556" top="0.629861111111111" bottom="0.432638888888889" header="0.3" footer="0.3"/>
  <pageSetup paperSize="9" orientation="portrait"/>
  <headerFooter/>
  <ignoredErrors>
    <ignoredError sqref="G43 G55 G60 G32 G62:G63 G70 G72 G75 G8 G1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K17" sqref="K17"/>
    </sheetView>
  </sheetViews>
  <sheetFormatPr defaultColWidth="9" defaultRowHeight="14.25" outlineLevelRow="5" outlineLevelCol="5"/>
  <cols>
    <col min="1" max="1" width="27.75" customWidth="1"/>
    <col min="5" max="5" width="12" customWidth="1"/>
  </cols>
  <sheetData>
    <row r="1" ht="18" customHeight="1" spans="1:6">
      <c r="A1" s="57" t="s">
        <v>636</v>
      </c>
      <c r="B1" s="58"/>
      <c r="C1" s="58"/>
      <c r="D1" s="58"/>
      <c r="E1" s="58"/>
      <c r="F1" s="58"/>
    </row>
    <row r="2" ht="33" customHeight="1" spans="1:6">
      <c r="A2" s="98" t="s">
        <v>637</v>
      </c>
      <c r="B2" s="98"/>
      <c r="C2" s="98"/>
      <c r="D2" s="98"/>
      <c r="E2" s="98"/>
      <c r="F2" s="98"/>
    </row>
    <row r="3" ht="21" customHeight="1" spans="1:6">
      <c r="A3" s="60" t="s">
        <v>130</v>
      </c>
      <c r="B3" s="61"/>
      <c r="C3" s="61"/>
      <c r="D3" s="62" t="s">
        <v>411</v>
      </c>
      <c r="E3" s="62"/>
      <c r="F3" s="62"/>
    </row>
    <row r="4" ht="20.1" customHeight="1" spans="1:6">
      <c r="A4" s="7" t="s">
        <v>132</v>
      </c>
      <c r="B4" s="7" t="s">
        <v>133</v>
      </c>
      <c r="C4" s="7" t="s">
        <v>134</v>
      </c>
      <c r="D4" s="7" t="s">
        <v>135</v>
      </c>
      <c r="E4" s="7" t="s">
        <v>3</v>
      </c>
      <c r="F4" s="63" t="s">
        <v>5</v>
      </c>
    </row>
    <row r="5" ht="36" customHeight="1" spans="1:6">
      <c r="A5" s="121" t="s">
        <v>638</v>
      </c>
      <c r="B5" s="7"/>
      <c r="C5" s="7"/>
      <c r="D5" s="7"/>
      <c r="E5" s="7">
        <v>2655</v>
      </c>
      <c r="F5" s="63"/>
    </row>
    <row r="6" ht="24" customHeight="1" spans="1:6">
      <c r="A6" s="90" t="s">
        <v>408</v>
      </c>
      <c r="B6" s="91"/>
      <c r="C6" s="92"/>
      <c r="D6" s="93"/>
      <c r="E6" s="195">
        <f>SUM(E5:E5)</f>
        <v>2655</v>
      </c>
      <c r="F6" s="83"/>
    </row>
  </sheetData>
  <mergeCells count="2">
    <mergeCell ref="A2:F2"/>
    <mergeCell ref="D3:F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财务公开一览表</vt:lpstr>
      <vt:lpstr>附件1办公费</vt:lpstr>
      <vt:lpstr>附件2印刷</vt:lpstr>
      <vt:lpstr>附件3水电</vt:lpstr>
      <vt:lpstr>附件4邮电</vt:lpstr>
      <vt:lpstr>附件5物业</vt:lpstr>
      <vt:lpstr>附件6旅差</vt:lpstr>
      <vt:lpstr>附件7餐补</vt:lpstr>
      <vt:lpstr>附件8公务车运行维护</vt:lpstr>
      <vt:lpstr>附件9劳务</vt:lpstr>
      <vt:lpstr>附件10委托</vt:lpstr>
      <vt:lpstr>附件11维修</vt:lpstr>
      <vt:lpstr>附件12专用材料</vt:lpstr>
      <vt:lpstr>附件13燃料</vt:lpstr>
      <vt:lpstr>附件14专用设备</vt:lpstr>
      <vt:lpstr>附件15办公设备</vt:lpstr>
      <vt:lpstr>附件16其他资金</vt:lpstr>
      <vt:lpstr>附件17租赁</vt:lpstr>
      <vt:lpstr>附件18其他交通</vt:lpstr>
      <vt:lpstr>附件19清洁卫生</vt:lpstr>
      <vt:lpstr>附件20大型修缮</vt:lpstr>
      <vt:lpstr>附件21工会经费</vt:lpstr>
      <vt:lpstr>附件22培训费</vt:lpstr>
      <vt:lpstr>附件23基本户</vt:lpstr>
      <vt:lpstr>附件24咨询费</vt:lpstr>
      <vt:lpstr>附件25其他资本性支出</vt:lpstr>
      <vt:lpstr>附件26疫情工作午、晚餐费用</vt:lpstr>
      <vt:lpstr>附件27基建项目支出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2008-09-13T09:22:00Z</dcterms:created>
  <cp:lastPrinted>2021-08-05T18:39:00Z</cp:lastPrinted>
  <dcterms:modified xsi:type="dcterms:W3CDTF">2024-04-10T01:38:08Z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73D910FF1A0B460CB9A13806C082505D</vt:lpwstr>
  </property>
  <property fmtid="{D5CDD505-2E9C-101B-9397-08002B2CF9AE}" pid="3" name="KSOProductBuildVer">
    <vt:lpwstr>2052-11.8.2.8875</vt:lpwstr>
  </property>
</Properties>
</file>