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第一季度公用经费" sheetId="1" r:id="rId1"/>
    <sheet name="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<sst xmlns="http://schemas.openxmlformats.org/spreadsheetml/2006/main" count="246" uniqueCount="232">
  <si>
    <r>
      <t>海口市龙华区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年第二季度季度各单位综合公用经费拨付情况表</t>
    </r>
    <r>
      <rPr>
        <b/>
        <sz val="20"/>
        <rFont val="Times New Roman"/>
        <family val="1"/>
      </rPr>
      <t xml:space="preserve">                                                                    (</t>
    </r>
    <r>
      <rPr>
        <b/>
        <sz val="20"/>
        <rFont val="宋体"/>
        <family val="0"/>
      </rPr>
      <t>单位</t>
    </r>
    <r>
      <rPr>
        <b/>
        <sz val="20"/>
        <rFont val="Times New Roman"/>
        <family val="1"/>
      </rPr>
      <t>:</t>
    </r>
    <r>
      <rPr>
        <b/>
        <sz val="20"/>
        <rFont val="宋体"/>
        <family val="0"/>
      </rPr>
      <t>元</t>
    </r>
    <r>
      <rPr>
        <b/>
        <sz val="20"/>
        <rFont val="Times New Roman"/>
        <family val="1"/>
      </rPr>
      <t>)</t>
    </r>
  </si>
  <si>
    <r>
      <t>2007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─</t>
    </r>
    <r>
      <rPr>
        <sz val="12"/>
        <rFont val="Times New Roman"/>
        <family val="1"/>
      </rPr>
      <t xml:space="preserve"> 2007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</si>
  <si>
    <t>单位：元</t>
  </si>
  <si>
    <r>
      <t>项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0"/>
      </rPr>
      <t>目</t>
    </r>
  </si>
  <si>
    <t>预算金额</t>
  </si>
  <si>
    <t>累计拨款</t>
  </si>
  <si>
    <t>1-6月份完成数</t>
  </si>
  <si>
    <t>余额</t>
  </si>
  <si>
    <t>完成年预算%</t>
  </si>
  <si>
    <t>1-3月份完成数</t>
  </si>
  <si>
    <r>
      <t>项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0"/>
      </rPr>
      <t>目</t>
    </r>
  </si>
  <si>
    <t>一、</t>
  </si>
  <si>
    <t>一般公共服务</t>
  </si>
  <si>
    <t>五、</t>
  </si>
  <si>
    <t>科学技术</t>
  </si>
  <si>
    <t xml:space="preserve">    101001-中共海口市龙华区委办公室(本级)</t>
  </si>
  <si>
    <t>409001-海口市龙华区金宇办(本级)</t>
  </si>
  <si>
    <t>204001-海口市龙华区科学技术工业信息化局(本级)</t>
  </si>
  <si>
    <t xml:space="preserve">    101002-海口市龙华区总值班室</t>
  </si>
  <si>
    <t>409002-海口市龙华区金宇街道社会事务综合服务中心</t>
  </si>
  <si>
    <t>212001-海口市龙华区科协(本级)</t>
  </si>
  <si>
    <t xml:space="preserve">    101003-海口市龙华区委政策研究室</t>
  </si>
  <si>
    <t>409003-金宇街道城市管理综合行政执法中队</t>
  </si>
  <si>
    <t>204002-海口市龙华区信息中心</t>
  </si>
  <si>
    <t xml:space="preserve">    102001-海口市龙华区纪委(本级)</t>
  </si>
  <si>
    <t>410001-海口市龙华区大同办(本级)</t>
  </si>
  <si>
    <t xml:space="preserve">    103001-海口市龙华区监察局(本级)</t>
  </si>
  <si>
    <t>410002-海口市龙华区大同街道社会事务综合服务中心</t>
  </si>
  <si>
    <t xml:space="preserve">    104001-海口市龙华区组织部(本级)</t>
  </si>
  <si>
    <t>410003-大同街道城市管理综合行政执法中队</t>
  </si>
  <si>
    <t>六、</t>
  </si>
  <si>
    <t>文化体育与传媒</t>
  </si>
  <si>
    <t xml:space="preserve">    104002-海口市龙华区党员电化教育中心</t>
  </si>
  <si>
    <t>411001-海口市龙华区滨海办(本级)</t>
  </si>
  <si>
    <t>202001-海口市龙华区文化体育和旅游发展局(本级)</t>
  </si>
  <si>
    <t xml:space="preserve">    104003-海口市龙华区委党建巡回办公室</t>
  </si>
  <si>
    <t>411002-海口市龙华区滨海街道社会事务综合服务中心</t>
  </si>
  <si>
    <t>202002-海口市龙华区文化馆</t>
  </si>
  <si>
    <t xml:space="preserve">    105001-海口市龙华区宣传部(本级)</t>
  </si>
  <si>
    <t>411003-滨海街道城市管理综合行政执法中队</t>
  </si>
  <si>
    <t>202003-海口市龙华区文化市场稽查队</t>
  </si>
  <si>
    <t xml:space="preserve">    105002-海口市龙华区新闻中心</t>
  </si>
  <si>
    <t>412001-海口市龙华区金贸办(本级)</t>
  </si>
  <si>
    <t>401001-海口市龙华区民政局(本级)</t>
  </si>
  <si>
    <t xml:space="preserve">    105003-海口市龙华区互联网信息管理中心</t>
  </si>
  <si>
    <t>412002-海口市龙华区金贸街道社会事务综合服务中心</t>
  </si>
  <si>
    <t>401002-海口市龙华区双拥办</t>
  </si>
  <si>
    <t xml:space="preserve">    107001-海口市龙华区机关工委(本级)</t>
  </si>
  <si>
    <t>412003-金贸街道城市管理综合行政执法中队</t>
  </si>
  <si>
    <t>401003-海口市龙华区社区办</t>
  </si>
  <si>
    <t xml:space="preserve">    108001-海口市龙华区老干局（本级）</t>
  </si>
  <si>
    <t>217001-海口市龙华区房屋征收局（本级）</t>
  </si>
  <si>
    <t>401004-海口市龙华区老龄委</t>
  </si>
  <si>
    <t xml:space="preserve">    109001-海口市龙华区统战部(本级)</t>
  </si>
  <si>
    <t>402001-海口市龙华区人力资源与社会保障局(本级)</t>
  </si>
  <si>
    <t>401005-海口市龙华区低保中心</t>
  </si>
  <si>
    <t xml:space="preserve">    110001-海口市龙华区人大办(本级)</t>
  </si>
  <si>
    <t>401006-海口市龙华区退伍兵安置办</t>
  </si>
  <si>
    <t xml:space="preserve">    111001-海口市龙华区政府办(本级)</t>
  </si>
  <si>
    <t xml:space="preserve">    111002-海口市龙华区政府研究中心</t>
  </si>
  <si>
    <t>二、</t>
  </si>
  <si>
    <t>国防</t>
  </si>
  <si>
    <t>402002-海口市龙华区劳动人事争议仲裁院</t>
  </si>
  <si>
    <t xml:space="preserve">    112001-区依法治区办（本级）</t>
  </si>
  <si>
    <t>人武部</t>
  </si>
  <si>
    <t>402003-海口市龙华区劳动保障监察大队</t>
  </si>
  <si>
    <t xml:space="preserve">    113001-海口市龙华区安监局（本级）</t>
  </si>
  <si>
    <t>三、</t>
  </si>
  <si>
    <t>公共安全</t>
  </si>
  <si>
    <t>402004-海口市龙华区就业中心</t>
  </si>
  <si>
    <t xml:space="preserve">    113002-海口市龙华区安全生产执法监察大队</t>
  </si>
  <si>
    <t xml:space="preserve">    106001-海口市龙华区委维稳办（本级）</t>
  </si>
  <si>
    <t>402005-农村社会养老保险管理处</t>
  </si>
  <si>
    <t xml:space="preserve">    114001-海口市龙华区审计局(本级)</t>
  </si>
  <si>
    <t xml:space="preserve">    122001-海口市龙华区政法委(本级)</t>
  </si>
  <si>
    <t>七、</t>
  </si>
  <si>
    <t>医疗卫生</t>
  </si>
  <si>
    <t xml:space="preserve">    114002-海口市龙华区政府投资建设项目审计中心</t>
  </si>
  <si>
    <t xml:space="preserve">    122002-海口市龙华区联防大队</t>
  </si>
  <si>
    <t>203001-海口市龙华区人口和计划生育委员会</t>
  </si>
  <si>
    <t xml:space="preserve">    115001-海口市龙华区发展和改革委员会(本级)</t>
  </si>
  <si>
    <t xml:space="preserve">    122003-海口市龙华区法制教育中心</t>
  </si>
  <si>
    <t>203002-海口市龙华区计生协会</t>
  </si>
  <si>
    <t xml:space="preserve">    117001-海口市龙华区统计局(本级)</t>
  </si>
  <si>
    <t xml:space="preserve">    123001-海口市龙华区司法局(本级)</t>
  </si>
  <si>
    <t>203003-海口市龙华区流动人口计划生育管理中心</t>
  </si>
  <si>
    <t xml:space="preserve">    117002-海口市龙华区普查中心</t>
  </si>
  <si>
    <t>203004-海口市龙华区人口和家庭公共服务中心</t>
  </si>
  <si>
    <t xml:space="preserve">    118001-海口市龙华区财政局(本级)</t>
  </si>
  <si>
    <t>403001-海口市龙华区卫生局(本级)</t>
  </si>
  <si>
    <t xml:space="preserve">    118002-海口市龙华区财政国库支付局</t>
  </si>
  <si>
    <t>403002-海口市龙华区妇幼保健所</t>
  </si>
  <si>
    <t xml:space="preserve">    118003-海口市龙华区协税办</t>
  </si>
  <si>
    <t>403003-海口市龙华区疾病预防控制中心</t>
  </si>
  <si>
    <t xml:space="preserve">    118004-海口市龙华区遵谭财政所</t>
  </si>
  <si>
    <t>四、</t>
  </si>
  <si>
    <t>教育</t>
  </si>
  <si>
    <t>403004-海口市龙华区卫生监督所</t>
  </si>
  <si>
    <t xml:space="preserve">    118005-海口市龙华区龙泉财政所</t>
  </si>
  <si>
    <t>201001-海口市龙华区教育局(本级)</t>
  </si>
  <si>
    <t>403005-海口市龙华区农村合作医疗办</t>
  </si>
  <si>
    <t xml:space="preserve">    118006-海口市龙华区新坡财政所</t>
  </si>
  <si>
    <t>201003-海口市龙华区教学研究室</t>
  </si>
  <si>
    <t>403006-遵谭镇卫生院</t>
  </si>
  <si>
    <t xml:space="preserve">    118007-海口市龙华区龙桥财政所</t>
  </si>
  <si>
    <t>201005-海口市第八中学</t>
  </si>
  <si>
    <t>403007-龙泉镇卫生院</t>
  </si>
  <si>
    <t xml:space="preserve">    118008-海口市龙华区城西财政所</t>
  </si>
  <si>
    <t>201006-海口市义龙中学</t>
  </si>
  <si>
    <t>403008-新坡镇卫生院</t>
  </si>
  <si>
    <t xml:space="preserve">   118009-海口市龙华区政府与社会资本合作管理中心</t>
  </si>
  <si>
    <t>201007-海口市金盘实验学校</t>
  </si>
  <si>
    <t>403009-龙桥镇卫生院</t>
  </si>
  <si>
    <t xml:space="preserve">    119001-海口市龙华区商务局(本级)</t>
  </si>
  <si>
    <t>201008-海口市第十一小学</t>
  </si>
  <si>
    <t xml:space="preserve">403015- 海口市龙华区健教所 </t>
  </si>
  <si>
    <t xml:space="preserve">    119002-海口市龙华区招商引资和项目开发服务中心</t>
  </si>
  <si>
    <t>201009-海口市龙华小学</t>
  </si>
  <si>
    <t>403010-遵谭镇农村卫生室</t>
  </si>
  <si>
    <t xml:space="preserve">    127001-海口市龙华区编委办（本级）</t>
  </si>
  <si>
    <t>201010-海口市第二十六小学</t>
  </si>
  <si>
    <t>403011-龙泉镇农村卫生室</t>
  </si>
  <si>
    <t xml:space="preserve">    128001-海口市龙华区效能建设办公室（本级）</t>
  </si>
  <si>
    <t>201011-海口市滨海小学</t>
  </si>
  <si>
    <t>403012-新坡镇农村卫生室</t>
  </si>
  <si>
    <t xml:space="preserve">    129001-海口市龙华区物价监督检查局（本级）</t>
  </si>
  <si>
    <t>201012-海口市第二十小学</t>
  </si>
  <si>
    <t>404001-海口市龙华区爱卫办(本级)</t>
  </si>
  <si>
    <t xml:space="preserve">    205001-海口市龙华区档案局(本级)</t>
  </si>
  <si>
    <t>201015-海口市第十二小学</t>
  </si>
  <si>
    <t>501003-海口市龙华区动植物疫病防控中心</t>
  </si>
  <si>
    <t xml:space="preserve">    207001-海口市龙华区事务局(本级)</t>
  </si>
  <si>
    <t>201016-海口市玉沙实验学校</t>
  </si>
  <si>
    <t xml:space="preserve">    207002-区机关事务服务中心</t>
  </si>
  <si>
    <t>201017-海口市坡博实验学校</t>
  </si>
  <si>
    <t xml:space="preserve">    208001-海口市龙华区妇联(本级)</t>
  </si>
  <si>
    <t>201018-海口市秀英学校</t>
  </si>
  <si>
    <t>八、</t>
  </si>
  <si>
    <t>城乡社区事务</t>
  </si>
  <si>
    <t xml:space="preserve">    209001-海口市龙华区侨联(本级)</t>
  </si>
  <si>
    <t>201019-海口市海瑞学校</t>
  </si>
  <si>
    <t xml:space="preserve">    116001-海口市龙华区住房和城乡建设局(本级)</t>
  </si>
  <si>
    <t xml:space="preserve">    210001-海口市龙华区总工会(本级)</t>
  </si>
  <si>
    <t>201020-海口市秀峰实验学校</t>
  </si>
  <si>
    <t xml:space="preserve">    116002-海口市龙华区建设工程质量安全监督站</t>
  </si>
  <si>
    <t xml:space="preserve">    211001-海口市龙华区工商联(本级)</t>
  </si>
  <si>
    <t>201021-海口市城西中学</t>
  </si>
  <si>
    <t xml:space="preserve">    116003-海口市龙华区遵谭规划所</t>
  </si>
  <si>
    <t xml:space="preserve">    213001-海口市龙华区团委(本级)</t>
  </si>
  <si>
    <t>201022-海口市城西小学</t>
  </si>
  <si>
    <t xml:space="preserve">    116004-海口市龙华区龙泉规划所</t>
  </si>
  <si>
    <t xml:space="preserve">    214001-海口市龙华区政府服务中心（本级）</t>
  </si>
  <si>
    <t>201023-海口市苍西小学</t>
  </si>
  <si>
    <t xml:space="preserve">    116005-海口市龙华区新坡规划所</t>
  </si>
  <si>
    <t>301001-海口市龙华区遵谭镇(本级)</t>
  </si>
  <si>
    <t>201024-海口市丁村小学</t>
  </si>
  <si>
    <t xml:space="preserve">    116006-海口市龙华区龙桥规划所</t>
  </si>
  <si>
    <t>301002-遵谭镇社会事务服务中心</t>
  </si>
  <si>
    <t>201025-海口市海燕小学</t>
  </si>
  <si>
    <t xml:space="preserve">    116007-海口市龙华区城西规划所</t>
  </si>
  <si>
    <t>301003-遵谭镇农业服务中心</t>
  </si>
  <si>
    <t>201026-海口市高坡小学</t>
  </si>
  <si>
    <t xml:space="preserve">    116008-海口市龙华区城乡道路规划建设站</t>
  </si>
  <si>
    <t>301004-遵谭镇城市管理综合行政执法中队</t>
  </si>
  <si>
    <t>201029-海口市遵谭中学</t>
  </si>
  <si>
    <t xml:space="preserve">    120001-海口市龙华区园林管理局(本级)</t>
  </si>
  <si>
    <t>302001-海口市龙华区龙泉镇(本级)</t>
  </si>
  <si>
    <t>201030-海口市遵谭中心小学</t>
  </si>
  <si>
    <t xml:space="preserve">    121001-海口市龙华区城管行政执法局(本级)</t>
  </si>
  <si>
    <t>302002-龙泉镇社会事务服务中心</t>
  </si>
  <si>
    <t>201031-海口市龙泉中学</t>
  </si>
  <si>
    <t xml:space="preserve">    121002-海口市龙华区城市管理综合行政执法大队</t>
  </si>
  <si>
    <t>302003-龙泉镇农业服务中心</t>
  </si>
  <si>
    <t>201032-海口市龙泉中心小学</t>
  </si>
  <si>
    <t xml:space="preserve">    121003-海口市龙华区市政维修管理中心</t>
  </si>
  <si>
    <t>302004-龙泉镇城市管理综合行政执法中队</t>
  </si>
  <si>
    <t>201033-海口市新坡中学</t>
  </si>
  <si>
    <t xml:space="preserve">    121004-海口市龙华区数字化城市管理指挥监督中心</t>
  </si>
  <si>
    <t>303001-海口市龙华区新坡镇(本级)</t>
  </si>
  <si>
    <t>201034-海口市新坡中心小学</t>
  </si>
  <si>
    <t xml:space="preserve">    121005-海口市龙华区国土资源执法大队</t>
  </si>
  <si>
    <t>303002-新坡镇社会事务服务中心</t>
  </si>
  <si>
    <t>201035-海口市龙泉镇中心幼儿园</t>
  </si>
  <si>
    <t xml:space="preserve">    206001-海口市龙华区环卫局(本级)</t>
  </si>
  <si>
    <t>303003-新坡镇农业服务中心</t>
  </si>
  <si>
    <t>201036-海口市秀峰幼儿园</t>
  </si>
  <si>
    <t xml:space="preserve">    206002-海口市龙华区环境卫生管理大队</t>
  </si>
  <si>
    <t>303004-新坡镇城市管理综合行政执法中队</t>
  </si>
  <si>
    <t>201037-海南省农垦直属第一小学</t>
  </si>
  <si>
    <t>九、</t>
  </si>
  <si>
    <t>节能环保</t>
  </si>
  <si>
    <t>304001-海口市龙华区龙桥镇(本级)</t>
  </si>
  <si>
    <t>201038-海南省农垦直属第二小学</t>
  </si>
  <si>
    <t>215001-海口市龙华区环境保护局（本级）</t>
  </si>
  <si>
    <t>304002-龙桥镇社会事务服务中心</t>
  </si>
  <si>
    <t>201039-海南省农垦直属第三小学</t>
  </si>
  <si>
    <t>215002-海口市龙华区环境监察局</t>
  </si>
  <si>
    <t>304003-龙桥镇农业服务中心</t>
  </si>
  <si>
    <t>201040-海口市第九小学</t>
  </si>
  <si>
    <t>十、</t>
  </si>
  <si>
    <t>农林水事务</t>
  </si>
  <si>
    <t>304004-龙桥镇城市管理综合行政执法中队</t>
  </si>
  <si>
    <t>201041-海口市龙桥学校</t>
  </si>
  <si>
    <t>501001-海口市龙华区农林局(本级)</t>
  </si>
  <si>
    <t>305001-海口市龙华区城西镇(本级)</t>
  </si>
  <si>
    <t>201042-海南省农垦总局机关幼儿园</t>
  </si>
  <si>
    <t>501002-海口市龙华区扶贫办</t>
  </si>
  <si>
    <t>305002-城西镇社会事务服务中心</t>
  </si>
  <si>
    <t>201043-海口市遵谭镇中心幼儿园</t>
  </si>
  <si>
    <t>501004-海口市龙华区农林综合执法大队</t>
  </si>
  <si>
    <t>305003-城西镇农业服务中心</t>
  </si>
  <si>
    <t>201044-海口市新坡镇中心幼儿园</t>
  </si>
  <si>
    <t>502001-海口市龙华区水务局(本级)</t>
  </si>
  <si>
    <t>305004-城西镇市政服务中心</t>
  </si>
  <si>
    <t>201045-海口市龙桥镇中心幼儿园</t>
  </si>
  <si>
    <t>502002-海口市龙华区三防办</t>
  </si>
  <si>
    <t>305005-城西镇城市管理综合行政执法中队</t>
  </si>
  <si>
    <t>201046-海口市西湖实验学校</t>
  </si>
  <si>
    <t>502003-海口市龙华区水库管理中心</t>
  </si>
  <si>
    <t>405001-海口市龙华区残联(本级)</t>
  </si>
  <si>
    <t>700002-海口市龙华区关心下一代工作委员会</t>
  </si>
  <si>
    <t>407001-海口市龙华区海垦办(本级)</t>
  </si>
  <si>
    <t>十一、</t>
  </si>
  <si>
    <t>住房保障支出</t>
  </si>
  <si>
    <t>407002-海口市龙华区海垦街道社会事务综合服务中心</t>
  </si>
  <si>
    <t xml:space="preserve">    216001-海口市龙华区住房保障中心（本级）</t>
  </si>
  <si>
    <t>407003-海垦街道城市管理综合行政执法中队</t>
  </si>
  <si>
    <t>合计</t>
  </si>
  <si>
    <t>408001-海口市龙华区中山办(本级)</t>
  </si>
  <si>
    <t>408002-海口市龙华区中山街道社会事务综合服务中心</t>
  </si>
  <si>
    <t>408003-中山街道城市管理综合行政执法中队</t>
  </si>
  <si>
    <t>备注：综合公用经费包括单位业务费、正常办公费、水费、电费、邮电费、物业管理费、差旅费、出国费、维修（护）费、会议费、培训费、劳务费、福利费、公务用车运行维护费、离休人员公用经费、离休人员特需费和其他公用经费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</si>
</sst>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_-* #,##0.00_-;\-* #,##0.00_-;_-* &quot;-&quot;??_-;_-@_-"/>
  </numFmts>
  <fonts count="61">
    <font>
      <sz val="12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宋体"/>
      <family val="0"/>
    </font>
    <font>
      <sz val="11"/>
      <color indexed="12"/>
      <name val="宋体"/>
      <family val="0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FF"/>
      <name val="宋体"/>
      <family val="0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宋体"/>
      <family val="0"/>
    </font>
    <font>
      <sz val="12"/>
      <color rgb="FF0000FF"/>
      <name val="Times New Roman"/>
      <family val="1"/>
    </font>
    <font>
      <sz val="12"/>
      <color rgb="FF0000FF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horizontal="left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55" fillId="17" borderId="10" xfId="0" applyNumberFormat="1" applyFont="1" applyFill="1" applyBorder="1" applyAlignment="1" applyProtection="1">
      <alignment horizontal="left" vertical="center"/>
      <protection/>
    </xf>
    <xf numFmtId="0" fontId="56" fillId="17" borderId="10" xfId="0" applyFont="1" applyFill="1" applyBorder="1" applyAlignment="1" applyProtection="1">
      <alignment vertical="center"/>
      <protection/>
    </xf>
    <xf numFmtId="176" fontId="55" fillId="17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 wrapText="1"/>
    </xf>
    <xf numFmtId="43" fontId="55" fillId="17" borderId="10" xfId="0" applyNumberFormat="1" applyFont="1" applyFill="1" applyBorder="1" applyAlignment="1" applyProtection="1">
      <alignment horizontal="center" vertical="center"/>
      <protection/>
    </xf>
    <xf numFmtId="0" fontId="55" fillId="17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7" fillId="17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/>
      <protection/>
    </xf>
    <xf numFmtId="43" fontId="55" fillId="17" borderId="10" xfId="0" applyNumberFormat="1" applyFont="1" applyFill="1" applyBorder="1" applyAlignment="1" applyProtection="1">
      <alignment horizontal="center"/>
      <protection/>
    </xf>
    <xf numFmtId="0" fontId="58" fillId="17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59" fillId="17" borderId="10" xfId="0" applyFont="1" applyFill="1" applyBorder="1" applyAlignment="1" applyProtection="1">
      <alignment vertical="center"/>
      <protection/>
    </xf>
    <xf numFmtId="0" fontId="60" fillId="17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58" fontId="0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/>
    </xf>
    <xf numFmtId="176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176" fontId="8" fillId="17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left"/>
    </xf>
    <xf numFmtId="178" fontId="55" fillId="17" borderId="10" xfId="0" applyNumberFormat="1" applyFont="1" applyFill="1" applyBorder="1" applyAlignment="1" applyProtection="1">
      <alignment horizontal="right" vertical="center"/>
      <protection/>
    </xf>
    <xf numFmtId="0" fontId="58" fillId="17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/>
    </xf>
    <xf numFmtId="0" fontId="10" fillId="17" borderId="10" xfId="0" applyFont="1" applyFill="1" applyBorder="1" applyAlignment="1" applyProtection="1">
      <alignment vertical="center"/>
      <protection/>
    </xf>
    <xf numFmtId="0" fontId="2" fillId="1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left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right"/>
    </xf>
    <xf numFmtId="176" fontId="12" fillId="17" borderId="10" xfId="0" applyNumberFormat="1" applyFont="1" applyFill="1" applyBorder="1" applyAlignment="1" applyProtection="1">
      <alignment horizontal="right" vertical="center"/>
      <protection/>
    </xf>
    <xf numFmtId="0" fontId="7" fillId="17" borderId="10" xfId="0" applyFont="1" applyFill="1" applyBorder="1" applyAlignment="1">
      <alignment horizontal="right"/>
    </xf>
    <xf numFmtId="0" fontId="5" fillId="39" borderId="10" xfId="0" applyFont="1" applyFill="1" applyBorder="1" applyAlignment="1">
      <alignment horizontal="left" vertical="center" wrapText="1"/>
    </xf>
    <xf numFmtId="0" fontId="7" fillId="17" borderId="10" xfId="0" applyFont="1" applyFill="1" applyBorder="1" applyAlignment="1" applyProtection="1">
      <alignment horizontal="right" vertical="center"/>
      <protection/>
    </xf>
    <xf numFmtId="0" fontId="7" fillId="17" borderId="10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77" fontId="10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/>
      <protection/>
    </xf>
    <xf numFmtId="178" fontId="8" fillId="17" borderId="10" xfId="0" applyNumberFormat="1" applyFont="1" applyFill="1" applyBorder="1" applyAlignment="1" applyProtection="1">
      <alignment horizontal="right" vertical="center"/>
      <protection/>
    </xf>
    <xf numFmtId="0" fontId="2" fillId="17" borderId="10" xfId="0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4" fontId="8" fillId="17" borderId="10" xfId="0" applyNumberFormat="1" applyFont="1" applyFill="1" applyBorder="1" applyAlignment="1">
      <alignment horizontal="right" vertical="center"/>
    </xf>
    <xf numFmtId="176" fontId="8" fillId="17" borderId="10" xfId="0" applyNumberFormat="1" applyFont="1" applyFill="1" applyBorder="1" applyAlignment="1">
      <alignment horizontal="right"/>
    </xf>
    <xf numFmtId="0" fontId="8" fillId="17" borderId="10" xfId="0" applyFont="1" applyFill="1" applyBorder="1" applyAlignment="1">
      <alignment horizontal="right"/>
    </xf>
    <xf numFmtId="0" fontId="17" fillId="17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/>
      <protection/>
    </xf>
    <xf numFmtId="43" fontId="8" fillId="17" borderId="10" xfId="0" applyNumberFormat="1" applyFont="1" applyFill="1" applyBorder="1" applyAlignment="1" applyProtection="1">
      <alignment horizontal="left" vertical="center"/>
      <protection/>
    </xf>
    <xf numFmtId="0" fontId="13" fillId="17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5" fillId="40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/>
      <protection/>
    </xf>
    <xf numFmtId="43" fontId="7" fillId="17" borderId="10" xfId="0" applyNumberFormat="1" applyFont="1" applyFill="1" applyBorder="1" applyAlignment="1" applyProtection="1">
      <alignment horizontal="right" vertical="center"/>
      <protection/>
    </xf>
    <xf numFmtId="0" fontId="5" fillId="42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4" borderId="0" xfId="0" applyFont="1" applyFill="1" applyAlignment="1" applyProtection="1">
      <alignment vertical="center"/>
      <protection/>
    </xf>
    <xf numFmtId="176" fontId="16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1153;&#20844;&#24320;\Users\Administrator\Documents\My%20RTX%20Files\01020305\&#20844;&#21153;&#361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四季度正常办公费表"/>
      <sheetName val="1"/>
    </sheetNames>
    <sheetDataSet>
      <sheetData sheetId="0">
        <row r="38">
          <cell r="Q38">
            <v>557440</v>
          </cell>
          <cell r="R38">
            <v>13</v>
          </cell>
        </row>
        <row r="39">
          <cell r="Q39">
            <v>151520</v>
          </cell>
          <cell r="R39">
            <v>6</v>
          </cell>
        </row>
        <row r="42">
          <cell r="Q42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I1">
      <selection activeCell="J31" sqref="J31"/>
    </sheetView>
  </sheetViews>
  <sheetFormatPr defaultColWidth="9.00390625" defaultRowHeight="14.25"/>
  <cols>
    <col min="1" max="1" width="3.375" style="5" customWidth="1"/>
    <col min="2" max="2" width="41.875" style="5" customWidth="1"/>
    <col min="3" max="3" width="12.875" style="5" customWidth="1"/>
    <col min="4" max="4" width="8.875" style="5" hidden="1" customWidth="1"/>
    <col min="5" max="5" width="15.125" style="5" customWidth="1"/>
    <col min="6" max="6" width="9.75390625" style="5" hidden="1" customWidth="1"/>
    <col min="7" max="7" width="8.875" style="5" hidden="1" customWidth="1"/>
    <col min="8" max="8" width="4.875" style="5" customWidth="1"/>
    <col min="9" max="9" width="40.625" style="5" customWidth="1"/>
    <col min="10" max="10" width="17.625" style="5" customWidth="1"/>
    <col min="11" max="11" width="0.74609375" style="5" hidden="1" customWidth="1"/>
    <col min="12" max="12" width="18.00390625" style="5" customWidth="1"/>
    <col min="13" max="13" width="11.50390625" style="5" hidden="1" customWidth="1"/>
    <col min="14" max="14" width="0.12890625" style="5" customWidth="1"/>
    <col min="15" max="15" width="7.375" style="5" customWidth="1"/>
    <col min="16" max="16" width="38.625" style="5" customWidth="1"/>
    <col min="17" max="17" width="16.75390625" style="5" customWidth="1"/>
    <col min="18" max="18" width="9.125" style="5" hidden="1" customWidth="1"/>
    <col min="19" max="19" width="16.875" style="5" customWidth="1"/>
    <col min="20" max="20" width="11.50390625" style="5" hidden="1" customWidth="1"/>
    <col min="21" max="21" width="0.12890625" style="6" hidden="1" customWidth="1"/>
    <col min="22" max="22" width="9.00390625" style="5" hidden="1" customWidth="1"/>
    <col min="23" max="16384" width="9.00390625" style="5" customWidth="1"/>
  </cols>
  <sheetData>
    <row r="1" spans="1:21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3:21" ht="2.25" customHeight="1">
      <c r="C2" s="8"/>
      <c r="H2" s="8"/>
      <c r="J2" s="41"/>
      <c r="K2" s="8" t="s">
        <v>1</v>
      </c>
      <c r="L2" s="8"/>
      <c r="O2" s="42"/>
      <c r="P2" s="42"/>
      <c r="S2" s="6" t="s">
        <v>2</v>
      </c>
      <c r="T2" s="6" t="s">
        <v>2</v>
      </c>
      <c r="U2" s="6" t="s">
        <v>2</v>
      </c>
    </row>
    <row r="3" ht="1.5" customHeight="1" hidden="1"/>
    <row r="4" spans="1:21" s="2" customFormat="1" ht="30" customHeight="1">
      <c r="A4" s="9" t="s">
        <v>3</v>
      </c>
      <c r="B4" s="10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9" t="s">
        <v>3</v>
      </c>
      <c r="I4" s="43"/>
      <c r="J4" s="11" t="s">
        <v>4</v>
      </c>
      <c r="K4" s="11" t="s">
        <v>5</v>
      </c>
      <c r="L4" s="11" t="s">
        <v>9</v>
      </c>
      <c r="M4" s="11" t="s">
        <v>7</v>
      </c>
      <c r="N4" s="12" t="s">
        <v>8</v>
      </c>
      <c r="O4" s="9" t="s">
        <v>10</v>
      </c>
      <c r="P4" s="10"/>
      <c r="Q4" s="11" t="s">
        <v>4</v>
      </c>
      <c r="R4" s="11" t="s">
        <v>5</v>
      </c>
      <c r="S4" s="11" t="s">
        <v>9</v>
      </c>
      <c r="T4" s="73" t="s">
        <v>7</v>
      </c>
      <c r="U4" s="74" t="s">
        <v>8</v>
      </c>
    </row>
    <row r="5" spans="1:24" s="3" customFormat="1" ht="18.75" customHeight="1">
      <c r="A5" s="13" t="s">
        <v>11</v>
      </c>
      <c r="B5" s="14" t="s">
        <v>12</v>
      </c>
      <c r="C5" s="15">
        <v>9392792.04</v>
      </c>
      <c r="D5" s="15">
        <f>SUM(D6:D81)</f>
        <v>0</v>
      </c>
      <c r="E5" s="15">
        <v>2197892.49</v>
      </c>
      <c r="F5" s="16" t="e">
        <f>SUM(F7:F46,M5)</f>
        <v>#REF!</v>
      </c>
      <c r="G5" s="16"/>
      <c r="H5" s="9"/>
      <c r="I5" s="44" t="s">
        <v>12</v>
      </c>
      <c r="J5" s="45">
        <f>SUM(J6:J21)</f>
        <v>2779360.4</v>
      </c>
      <c r="K5" s="45">
        <f>SUM(K6:K17)</f>
        <v>0</v>
      </c>
      <c r="L5" s="45">
        <f>SUM(L6:L21)</f>
        <v>360386</v>
      </c>
      <c r="M5" s="21" t="e">
        <f>#REF!-#REF!</f>
        <v>#REF!</v>
      </c>
      <c r="N5" s="22" t="e">
        <f>#REF!/#REF!%</f>
        <v>#REF!</v>
      </c>
      <c r="O5" s="9" t="s">
        <v>13</v>
      </c>
      <c r="P5" s="46" t="s">
        <v>14</v>
      </c>
      <c r="Q5" s="75">
        <f>SUM(Q6:Q8)</f>
        <v>345537.8</v>
      </c>
      <c r="R5" s="75">
        <f>SUM(R6:R8)</f>
        <v>0</v>
      </c>
      <c r="S5" s="75">
        <f>SUM(S6:S8)</f>
        <v>132362.46</v>
      </c>
      <c r="T5" s="76">
        <f>SUM(T6)</f>
        <v>0</v>
      </c>
      <c r="U5" s="76">
        <f>SUM(U6)</f>
        <v>0</v>
      </c>
      <c r="V5" s="76">
        <f>SUM(V6)</f>
        <v>0</v>
      </c>
      <c r="W5" s="76"/>
      <c r="X5" s="76"/>
    </row>
    <row r="6" spans="1:23" s="3" customFormat="1" ht="18.75" customHeight="1">
      <c r="A6" s="13"/>
      <c r="B6" s="17" t="s">
        <v>15</v>
      </c>
      <c r="C6" s="18">
        <v>598600.3</v>
      </c>
      <c r="D6" s="19"/>
      <c r="E6" s="20">
        <v>244319.56</v>
      </c>
      <c r="F6" s="16"/>
      <c r="G6" s="16"/>
      <c r="H6" s="9"/>
      <c r="I6" s="17" t="s">
        <v>16</v>
      </c>
      <c r="J6" s="20">
        <v>285621.9</v>
      </c>
      <c r="K6" s="20"/>
      <c r="L6" s="20">
        <v>57230</v>
      </c>
      <c r="M6" s="21"/>
      <c r="N6" s="22"/>
      <c r="O6" s="34"/>
      <c r="P6" s="17" t="s">
        <v>17</v>
      </c>
      <c r="Q6" s="47">
        <v>185109.4</v>
      </c>
      <c r="R6" s="47"/>
      <c r="S6" s="47">
        <v>82452.04</v>
      </c>
      <c r="T6" s="77"/>
      <c r="U6" s="78"/>
      <c r="V6" s="79"/>
      <c r="W6" s="80"/>
    </row>
    <row r="7" spans="1:23" s="3" customFormat="1" ht="18.75" customHeight="1">
      <c r="A7" s="21"/>
      <c r="B7" s="17" t="s">
        <v>18</v>
      </c>
      <c r="C7" s="18">
        <v>68373.3</v>
      </c>
      <c r="D7" s="19"/>
      <c r="E7" s="20">
        <v>27453.73</v>
      </c>
      <c r="F7" s="21">
        <f>C6-D6</f>
        <v>598600.3</v>
      </c>
      <c r="G7" s="22">
        <f>D6/C6%</f>
        <v>0</v>
      </c>
      <c r="H7" s="9"/>
      <c r="I7" s="17" t="s">
        <v>19</v>
      </c>
      <c r="J7" s="47">
        <v>106810.4</v>
      </c>
      <c r="K7" s="47"/>
      <c r="L7" s="47">
        <v>0</v>
      </c>
      <c r="M7" s="48">
        <f>SUM(M8:M10)</f>
        <v>393230.30000000005</v>
      </c>
      <c r="N7" s="48"/>
      <c r="O7" s="5"/>
      <c r="P7" s="17" t="s">
        <v>20</v>
      </c>
      <c r="Q7" s="47">
        <v>100081.7</v>
      </c>
      <c r="R7" s="47"/>
      <c r="S7" s="47">
        <v>39273.42</v>
      </c>
      <c r="T7" s="81" t="e">
        <f>#REF!-#REF!</f>
        <v>#REF!</v>
      </c>
      <c r="U7" s="82">
        <v>0</v>
      </c>
      <c r="V7" s="79"/>
      <c r="W7" s="80"/>
    </row>
    <row r="8" spans="1:23" s="3" customFormat="1" ht="18.75" customHeight="1">
      <c r="A8" s="21"/>
      <c r="B8" s="17" t="s">
        <v>21</v>
      </c>
      <c r="C8" s="18">
        <v>15866.7</v>
      </c>
      <c r="D8" s="19"/>
      <c r="E8" s="20">
        <v>3232.3</v>
      </c>
      <c r="F8" s="21">
        <f>C7-D7</f>
        <v>68373.3</v>
      </c>
      <c r="G8" s="22">
        <f>D7/C7%</f>
        <v>0</v>
      </c>
      <c r="H8" s="13">
        <v>0</v>
      </c>
      <c r="I8" s="17" t="s">
        <v>22</v>
      </c>
      <c r="J8" s="47">
        <v>178783.8</v>
      </c>
      <c r="K8" s="47"/>
      <c r="L8" s="47">
        <v>0</v>
      </c>
      <c r="M8" s="21">
        <f>J10-K10</f>
        <v>107608.4</v>
      </c>
      <c r="N8" s="22">
        <f>K10/J10%</f>
        <v>0</v>
      </c>
      <c r="P8" s="35" t="s">
        <v>23</v>
      </c>
      <c r="Q8" s="47">
        <v>60346.7</v>
      </c>
      <c r="R8" s="47"/>
      <c r="S8" s="47">
        <v>10637</v>
      </c>
      <c r="T8" s="81">
        <f>J49-K49</f>
        <v>758137</v>
      </c>
      <c r="U8" s="82">
        <f>K49/J49%</f>
        <v>0</v>
      </c>
      <c r="V8" s="79"/>
      <c r="W8" s="80"/>
    </row>
    <row r="9" spans="1:23" s="3" customFormat="1" ht="18.75" customHeight="1">
      <c r="A9" s="21"/>
      <c r="B9" s="17" t="s">
        <v>24</v>
      </c>
      <c r="C9" s="18">
        <v>1235733</v>
      </c>
      <c r="D9" s="19"/>
      <c r="E9" s="20">
        <v>370326.19</v>
      </c>
      <c r="F9" s="21"/>
      <c r="G9" s="22"/>
      <c r="H9" s="13"/>
      <c r="I9" s="17" t="s">
        <v>25</v>
      </c>
      <c r="J9" s="47">
        <v>316542</v>
      </c>
      <c r="K9" s="47"/>
      <c r="L9" s="20">
        <v>66987</v>
      </c>
      <c r="M9" s="21"/>
      <c r="N9" s="22"/>
      <c r="P9" s="49"/>
      <c r="Q9" s="83"/>
      <c r="R9" s="84"/>
      <c r="S9" s="83"/>
      <c r="T9" s="85"/>
      <c r="U9" s="82"/>
      <c r="V9" s="79"/>
      <c r="W9" s="80"/>
    </row>
    <row r="10" spans="1:23" s="3" customFormat="1" ht="18.75" customHeight="1">
      <c r="A10" s="21"/>
      <c r="B10" s="17" t="s">
        <v>26</v>
      </c>
      <c r="C10" s="18">
        <v>0</v>
      </c>
      <c r="D10" s="19"/>
      <c r="E10" s="20">
        <v>0</v>
      </c>
      <c r="F10" s="21">
        <f>C8-D8</f>
        <v>15866.7</v>
      </c>
      <c r="G10" s="22">
        <f aca="true" t="shared" si="0" ref="G10:G16">D8/C8%</f>
        <v>0</v>
      </c>
      <c r="H10" s="21"/>
      <c r="I10" s="17" t="s">
        <v>27</v>
      </c>
      <c r="J10" s="20">
        <v>107608.4</v>
      </c>
      <c r="K10" s="20"/>
      <c r="L10" s="20">
        <v>25260</v>
      </c>
      <c r="M10" s="21">
        <f>J6-K6</f>
        <v>285621.9</v>
      </c>
      <c r="N10" s="22">
        <f>K6/J6%</f>
        <v>0</v>
      </c>
      <c r="Q10" s="86"/>
      <c r="R10" s="86"/>
      <c r="S10" s="86"/>
      <c r="T10" s="81" t="e">
        <f>#REF!-#REF!</f>
        <v>#REF!</v>
      </c>
      <c r="U10" s="82" t="e">
        <f>#REF!/#REF!%</f>
        <v>#REF!</v>
      </c>
      <c r="V10" s="79"/>
      <c r="W10" s="80"/>
    </row>
    <row r="11" spans="1:23" s="3" customFormat="1" ht="18.75" customHeight="1">
      <c r="A11" s="21"/>
      <c r="B11" s="17" t="s">
        <v>28</v>
      </c>
      <c r="C11" s="18">
        <v>214147.1</v>
      </c>
      <c r="D11" s="19"/>
      <c r="E11" s="20">
        <v>60353.35</v>
      </c>
      <c r="F11" s="21"/>
      <c r="G11" s="22"/>
      <c r="H11" s="21"/>
      <c r="I11" s="17" t="s">
        <v>29</v>
      </c>
      <c r="J11" s="47">
        <v>169143.9</v>
      </c>
      <c r="K11" s="47"/>
      <c r="L11" s="20"/>
      <c r="M11" s="21"/>
      <c r="N11" s="22"/>
      <c r="O11" s="40" t="s">
        <v>30</v>
      </c>
      <c r="P11" s="50" t="s">
        <v>31</v>
      </c>
      <c r="Q11" s="87">
        <f>SUM(Q12:Q25)</f>
        <v>1716214.2</v>
      </c>
      <c r="R11" s="88"/>
      <c r="S11" s="87">
        <f>SUM(S12:S25)</f>
        <v>317668.58999999997</v>
      </c>
      <c r="T11" s="81"/>
      <c r="U11" s="82"/>
      <c r="V11" s="79"/>
      <c r="W11" s="80"/>
    </row>
    <row r="12" spans="1:23" s="3" customFormat="1" ht="18.75" customHeight="1">
      <c r="A12" s="21"/>
      <c r="B12" s="17" t="s">
        <v>32</v>
      </c>
      <c r="C12" s="18">
        <v>108340.1</v>
      </c>
      <c r="D12" s="19"/>
      <c r="E12" s="20">
        <v>31471.5</v>
      </c>
      <c r="F12" s="21">
        <f>C9-D9</f>
        <v>1235733</v>
      </c>
      <c r="G12" s="22">
        <f>D9/C9%</f>
        <v>0</v>
      </c>
      <c r="H12" s="21"/>
      <c r="I12" s="17" t="s">
        <v>33</v>
      </c>
      <c r="J12" s="47">
        <v>332376.3</v>
      </c>
      <c r="K12" s="47"/>
      <c r="L12" s="20">
        <v>50630</v>
      </c>
      <c r="M12" s="16" t="e">
        <f>SUM(M13:M46)</f>
        <v>#REF!</v>
      </c>
      <c r="N12" s="16"/>
      <c r="O12" s="9"/>
      <c r="P12" s="17" t="s">
        <v>34</v>
      </c>
      <c r="Q12" s="47">
        <v>283066.7</v>
      </c>
      <c r="R12" s="47"/>
      <c r="S12" s="47">
        <v>117906.26</v>
      </c>
      <c r="T12" s="81">
        <f>Q17-R17</f>
        <v>71410</v>
      </c>
      <c r="U12" s="82">
        <f>R17/Q17%</f>
        <v>0</v>
      </c>
      <c r="V12" s="79"/>
      <c r="W12" s="80"/>
    </row>
    <row r="13" spans="1:23" s="3" customFormat="1" ht="18.75" customHeight="1">
      <c r="A13" s="13"/>
      <c r="B13" s="17" t="s">
        <v>35</v>
      </c>
      <c r="C13" s="18">
        <v>132650</v>
      </c>
      <c r="D13" s="19"/>
      <c r="E13" s="20">
        <v>58563.3</v>
      </c>
      <c r="F13" s="21">
        <f>C10-D10</f>
        <v>0</v>
      </c>
      <c r="G13" s="22" t="e">
        <f>D10/C10%</f>
        <v>#DIV/0!</v>
      </c>
      <c r="H13" s="21"/>
      <c r="I13" s="17" t="s">
        <v>36</v>
      </c>
      <c r="J13" s="47">
        <v>113452.4</v>
      </c>
      <c r="K13" s="47"/>
      <c r="L13" s="20">
        <v>11600</v>
      </c>
      <c r="M13" s="21" t="e">
        <f>#REF!-#REF!</f>
        <v>#REF!</v>
      </c>
      <c r="N13" s="22" t="e">
        <f>#REF!/#REF!%</f>
        <v>#REF!</v>
      </c>
      <c r="O13" s="34"/>
      <c r="P13" s="17" t="s">
        <v>37</v>
      </c>
      <c r="Q13" s="47">
        <v>60158.7</v>
      </c>
      <c r="R13" s="47"/>
      <c r="S13" s="47">
        <v>11994.43</v>
      </c>
      <c r="T13" s="81" t="e">
        <f>#REF!-#REF!</f>
        <v>#REF!</v>
      </c>
      <c r="U13" s="82" t="e">
        <f>#REF!/#REF!%</f>
        <v>#REF!</v>
      </c>
      <c r="V13" s="79"/>
      <c r="W13" s="80"/>
    </row>
    <row r="14" spans="1:23" s="3" customFormat="1" ht="18.75" customHeight="1">
      <c r="A14" s="21"/>
      <c r="B14" s="17" t="s">
        <v>38</v>
      </c>
      <c r="C14" s="18">
        <v>158106</v>
      </c>
      <c r="D14" s="19"/>
      <c r="E14" s="20">
        <v>64629.19</v>
      </c>
      <c r="F14" s="21">
        <f>C12-D12</f>
        <v>108340.1</v>
      </c>
      <c r="G14" s="22">
        <f t="shared" si="0"/>
        <v>0</v>
      </c>
      <c r="H14" s="13"/>
      <c r="I14" s="17" t="s">
        <v>39</v>
      </c>
      <c r="J14" s="47">
        <v>135361.5</v>
      </c>
      <c r="K14" s="47"/>
      <c r="L14" s="20"/>
      <c r="M14" s="21" t="e">
        <f>#REF!-#REF!</f>
        <v>#REF!</v>
      </c>
      <c r="N14" s="22">
        <v>0</v>
      </c>
      <c r="O14" s="34"/>
      <c r="P14" s="17" t="s">
        <v>40</v>
      </c>
      <c r="Q14" s="47">
        <v>90980.2</v>
      </c>
      <c r="R14" s="47"/>
      <c r="S14" s="47">
        <v>31440.9</v>
      </c>
      <c r="T14" s="81" t="e">
        <f>#REF!-#REF!</f>
        <v>#REF!</v>
      </c>
      <c r="U14" s="82" t="e">
        <f>#REF!/#REF!%</f>
        <v>#REF!</v>
      </c>
      <c r="V14" s="79"/>
      <c r="W14" s="80"/>
    </row>
    <row r="15" spans="1:23" s="3" customFormat="1" ht="18.75" customHeight="1">
      <c r="A15" s="21"/>
      <c r="B15" s="17" t="s">
        <v>41</v>
      </c>
      <c r="C15" s="18">
        <v>69335.7</v>
      </c>
      <c r="D15" s="19"/>
      <c r="E15" s="20">
        <v>21455</v>
      </c>
      <c r="F15" s="21">
        <f>C13-D13</f>
        <v>132650</v>
      </c>
      <c r="G15" s="22">
        <f t="shared" si="0"/>
        <v>0</v>
      </c>
      <c r="H15" s="21"/>
      <c r="I15" s="17" t="s">
        <v>42</v>
      </c>
      <c r="J15" s="47">
        <v>315251.2</v>
      </c>
      <c r="K15" s="47"/>
      <c r="L15" s="20">
        <v>104040</v>
      </c>
      <c r="M15" s="21">
        <f>J8-K8</f>
        <v>178783.8</v>
      </c>
      <c r="N15" s="22">
        <v>0</v>
      </c>
      <c r="P15" s="17" t="s">
        <v>43</v>
      </c>
      <c r="Q15" s="89">
        <v>270796.5</v>
      </c>
      <c r="R15" s="90"/>
      <c r="S15" s="20">
        <v>54333</v>
      </c>
      <c r="T15" s="81" t="e">
        <f>#REF!-#REF!</f>
        <v>#REF!</v>
      </c>
      <c r="U15" s="82" t="e">
        <f>#REF!/#REF!%</f>
        <v>#REF!</v>
      </c>
      <c r="V15" s="79"/>
      <c r="W15" s="80"/>
    </row>
    <row r="16" spans="1:23" s="3" customFormat="1" ht="18.75" customHeight="1">
      <c r="A16" s="21"/>
      <c r="B16" s="17" t="s">
        <v>44</v>
      </c>
      <c r="C16" s="18">
        <v>16462.5</v>
      </c>
      <c r="D16" s="19"/>
      <c r="E16" s="20">
        <v>6611.05</v>
      </c>
      <c r="F16" s="21">
        <f>C14-D14</f>
        <v>158106</v>
      </c>
      <c r="G16" s="22">
        <f t="shared" si="0"/>
        <v>0</v>
      </c>
      <c r="I16" s="17" t="s">
        <v>45</v>
      </c>
      <c r="J16" s="47">
        <v>99730.3</v>
      </c>
      <c r="K16" s="47"/>
      <c r="L16" s="47">
        <v>0</v>
      </c>
      <c r="M16" s="21">
        <f>J7-K7</f>
        <v>106810.4</v>
      </c>
      <c r="N16" s="22">
        <v>0</v>
      </c>
      <c r="O16" s="34"/>
      <c r="P16" s="17" t="s">
        <v>46</v>
      </c>
      <c r="Q16" s="89">
        <v>53990.4</v>
      </c>
      <c r="R16" s="60"/>
      <c r="S16" s="20">
        <v>0</v>
      </c>
      <c r="T16" s="77" t="e">
        <f>SUM(T17:T23)</f>
        <v>#REF!</v>
      </c>
      <c r="U16" s="78"/>
      <c r="V16" s="79"/>
      <c r="W16" s="80"/>
    </row>
    <row r="17" spans="1:23" s="3" customFormat="1" ht="18.75" customHeight="1">
      <c r="A17" s="21"/>
      <c r="B17" s="17" t="s">
        <v>47</v>
      </c>
      <c r="C17" s="18">
        <v>103902</v>
      </c>
      <c r="D17" s="19"/>
      <c r="E17" s="20">
        <v>31453.65</v>
      </c>
      <c r="F17" s="21">
        <f>C15-D15</f>
        <v>69335.7</v>
      </c>
      <c r="G17" s="22">
        <f>E15/C15%</f>
        <v>30.943655288689666</v>
      </c>
      <c r="I17" s="17" t="s">
        <v>48</v>
      </c>
      <c r="J17" s="47">
        <v>164470.6</v>
      </c>
      <c r="K17" s="47"/>
      <c r="L17" s="47"/>
      <c r="M17" s="21">
        <f>C41-D41</f>
        <v>61763.9</v>
      </c>
      <c r="N17" s="22">
        <v>0</v>
      </c>
      <c r="O17" s="34"/>
      <c r="P17" s="17" t="s">
        <v>49</v>
      </c>
      <c r="Q17" s="51">
        <v>71410</v>
      </c>
      <c r="R17" s="52"/>
      <c r="S17" s="20">
        <v>7600</v>
      </c>
      <c r="T17" s="81" t="e">
        <f>#REF!-#REF!</f>
        <v>#REF!</v>
      </c>
      <c r="U17" s="82" t="e">
        <f>#REF!/#REF!%</f>
        <v>#REF!</v>
      </c>
      <c r="V17" s="79"/>
      <c r="W17" s="80"/>
    </row>
    <row r="18" spans="1:23" s="3" customFormat="1" ht="18.75" customHeight="1">
      <c r="A18" s="13"/>
      <c r="B18" s="17" t="s">
        <v>50</v>
      </c>
      <c r="C18" s="18">
        <v>79679.2</v>
      </c>
      <c r="D18" s="19"/>
      <c r="E18" s="20">
        <v>29564.75</v>
      </c>
      <c r="F18" s="21">
        <f>C16-D16</f>
        <v>16462.5</v>
      </c>
      <c r="G18" s="22">
        <f>E16/C16%</f>
        <v>40.158238420653</v>
      </c>
      <c r="I18" s="17" t="s">
        <v>51</v>
      </c>
      <c r="J18" s="47">
        <v>198760.8</v>
      </c>
      <c r="K18" s="47"/>
      <c r="L18" s="47"/>
      <c r="M18" s="21">
        <f>J5-K5</f>
        <v>2779360.4</v>
      </c>
      <c r="N18" s="22">
        <v>0</v>
      </c>
      <c r="O18" s="34"/>
      <c r="P18" s="17" t="s">
        <v>52</v>
      </c>
      <c r="Q18" s="51">
        <v>51687.5</v>
      </c>
      <c r="R18" s="52"/>
      <c r="S18" s="20">
        <v>2100</v>
      </c>
      <c r="T18" s="81" t="e">
        <f>#REF!-#REF!</f>
        <v>#REF!</v>
      </c>
      <c r="U18" s="82" t="e">
        <f>#REF!/#REF!%</f>
        <v>#REF!</v>
      </c>
      <c r="V18" s="79"/>
      <c r="W18" s="80"/>
    </row>
    <row r="19" spans="1:23" s="3" customFormat="1" ht="18.75" customHeight="1">
      <c r="A19" s="13"/>
      <c r="B19" s="17" t="s">
        <v>53</v>
      </c>
      <c r="C19" s="18">
        <v>164469.2</v>
      </c>
      <c r="D19" s="19"/>
      <c r="E19" s="20">
        <v>54158.07</v>
      </c>
      <c r="F19" s="21"/>
      <c r="G19" s="22"/>
      <c r="I19" s="17" t="s">
        <v>54</v>
      </c>
      <c r="J19" s="51">
        <v>255446.9</v>
      </c>
      <c r="K19" s="52"/>
      <c r="L19" s="20">
        <v>44639</v>
      </c>
      <c r="M19" s="21"/>
      <c r="N19" s="22"/>
      <c r="O19" s="34"/>
      <c r="P19" s="17" t="s">
        <v>55</v>
      </c>
      <c r="Q19" s="51">
        <v>54716.1</v>
      </c>
      <c r="R19" s="52"/>
      <c r="S19" s="20">
        <v>8900</v>
      </c>
      <c r="T19" s="81"/>
      <c r="U19" s="82"/>
      <c r="V19" s="79"/>
      <c r="W19" s="80"/>
    </row>
    <row r="20" spans="1:23" s="3" customFormat="1" ht="18.75" customHeight="1">
      <c r="A20" s="13"/>
      <c r="B20" s="17" t="s">
        <v>56</v>
      </c>
      <c r="C20" s="18">
        <v>514268.4</v>
      </c>
      <c r="D20" s="19"/>
      <c r="E20" s="20">
        <v>280179.18</v>
      </c>
      <c r="F20" s="21"/>
      <c r="G20" s="22"/>
      <c r="I20" s="53"/>
      <c r="M20" s="21"/>
      <c r="N20" s="22"/>
      <c r="O20" s="34"/>
      <c r="P20" s="17" t="s">
        <v>57</v>
      </c>
      <c r="Q20" s="51">
        <v>50744.7</v>
      </c>
      <c r="R20" s="52"/>
      <c r="S20" s="20">
        <v>8300</v>
      </c>
      <c r="T20" s="81"/>
      <c r="U20" s="82"/>
      <c r="V20" s="79"/>
      <c r="W20" s="80"/>
    </row>
    <row r="21" spans="1:23" s="3" customFormat="1" ht="18.75" customHeight="1">
      <c r="A21" s="21"/>
      <c r="B21" s="17" t="s">
        <v>58</v>
      </c>
      <c r="C21" s="18">
        <v>894268.04</v>
      </c>
      <c r="D21" s="19"/>
      <c r="E21" s="20">
        <v>300509.03</v>
      </c>
      <c r="F21" s="21">
        <f>C17-D17</f>
        <v>103902</v>
      </c>
      <c r="G21" s="22">
        <f>D17/C17%</f>
        <v>0</v>
      </c>
      <c r="I21" s="53"/>
      <c r="J21" s="53"/>
      <c r="K21" s="53"/>
      <c r="L21" s="53"/>
      <c r="M21" s="21">
        <f>J9-K9</f>
        <v>316542</v>
      </c>
      <c r="N21" s="22">
        <v>0</v>
      </c>
      <c r="O21" s="34"/>
      <c r="P21" s="17" t="s">
        <v>54</v>
      </c>
      <c r="Q21" s="51">
        <v>255446.9</v>
      </c>
      <c r="R21" s="52"/>
      <c r="S21" s="20"/>
      <c r="T21" s="81">
        <f>Q20-R20</f>
        <v>50744.7</v>
      </c>
      <c r="U21" s="82">
        <f>R20/Q20%</f>
        <v>0</v>
      </c>
      <c r="V21" s="79"/>
      <c r="W21" s="80"/>
    </row>
    <row r="22" spans="1:23" s="3" customFormat="1" ht="18.75" customHeight="1">
      <c r="A22" s="21"/>
      <c r="B22" s="17" t="s">
        <v>59</v>
      </c>
      <c r="C22" s="18">
        <v>23861</v>
      </c>
      <c r="D22" s="19"/>
      <c r="E22" s="20">
        <v>15670.11</v>
      </c>
      <c r="F22" s="21">
        <f>C19-D19</f>
        <v>164469.2</v>
      </c>
      <c r="G22" s="22">
        <f>D19/C19%</f>
        <v>0</v>
      </c>
      <c r="H22" s="23" t="s">
        <v>60</v>
      </c>
      <c r="I22" s="54" t="s">
        <v>61</v>
      </c>
      <c r="J22" s="55">
        <f>J23</f>
        <v>0</v>
      </c>
      <c r="K22" s="55"/>
      <c r="L22" s="55">
        <f>L23</f>
        <v>0</v>
      </c>
      <c r="M22" s="21">
        <f>C47-D47</f>
        <v>316097.1</v>
      </c>
      <c r="N22" s="22">
        <f>D47/C47%</f>
        <v>0</v>
      </c>
      <c r="O22" s="34"/>
      <c r="P22" s="17" t="s">
        <v>62</v>
      </c>
      <c r="Q22" s="51">
        <v>26743.5</v>
      </c>
      <c r="R22" s="52"/>
      <c r="S22" s="20">
        <v>300</v>
      </c>
      <c r="T22" s="81">
        <f>Q19-R19</f>
        <v>54716.1</v>
      </c>
      <c r="U22" s="82">
        <f>R19/Q19%</f>
        <v>0</v>
      </c>
      <c r="V22" s="79"/>
      <c r="W22" s="80"/>
    </row>
    <row r="23" spans="1:23" s="3" customFormat="1" ht="18.75" customHeight="1">
      <c r="A23" s="21"/>
      <c r="B23" s="17" t="s">
        <v>63</v>
      </c>
      <c r="C23" s="24">
        <v>72474.1</v>
      </c>
      <c r="D23" s="19"/>
      <c r="E23" s="20">
        <v>23023.07</v>
      </c>
      <c r="F23" s="21">
        <f>C20-D20</f>
        <v>514268.4</v>
      </c>
      <c r="G23" s="22">
        <f>D20/C20%</f>
        <v>0</v>
      </c>
      <c r="H23" s="21"/>
      <c r="I23" s="53" t="s">
        <v>64</v>
      </c>
      <c r="J23" s="56"/>
      <c r="K23" s="53"/>
      <c r="L23" s="56"/>
      <c r="M23" s="21" t="e">
        <f>#REF!-#REF!</f>
        <v>#REF!</v>
      </c>
      <c r="N23" s="22" t="e">
        <f>#REF!/#REF!%</f>
        <v>#REF!</v>
      </c>
      <c r="O23" s="34"/>
      <c r="P23" s="17" t="s">
        <v>65</v>
      </c>
      <c r="Q23" s="51">
        <v>179517.3</v>
      </c>
      <c r="R23" s="52"/>
      <c r="S23" s="20">
        <v>35129</v>
      </c>
      <c r="T23" s="81">
        <f>Q29-R29</f>
        <v>31410</v>
      </c>
      <c r="U23" s="82">
        <f>R29/Q29%</f>
        <v>0</v>
      </c>
      <c r="V23" s="79"/>
      <c r="W23" s="80"/>
    </row>
    <row r="24" spans="1:23" s="3" customFormat="1" ht="24" customHeight="1">
      <c r="A24" s="21"/>
      <c r="B24" s="17" t="s">
        <v>66</v>
      </c>
      <c r="C24" s="25">
        <v>220389.3</v>
      </c>
      <c r="D24" s="19"/>
      <c r="E24" s="20">
        <v>89490.47</v>
      </c>
      <c r="F24" s="21">
        <f>C21-D21</f>
        <v>894268.04</v>
      </c>
      <c r="G24" s="22">
        <f>D21/C21%</f>
        <v>0</v>
      </c>
      <c r="H24" s="26" t="s">
        <v>67</v>
      </c>
      <c r="I24" s="57" t="s">
        <v>68</v>
      </c>
      <c r="J24" s="58">
        <v>1731823.4</v>
      </c>
      <c r="K24" s="58">
        <f>SUM(K25:K33)</f>
        <v>0</v>
      </c>
      <c r="L24" s="58">
        <v>401707.88</v>
      </c>
      <c r="M24" s="21" t="e">
        <f>#REF!-#REF!</f>
        <v>#REF!</v>
      </c>
      <c r="N24" s="22" t="e">
        <f>#REF!/#REF!%</f>
        <v>#REF!</v>
      </c>
      <c r="O24" s="34"/>
      <c r="P24" s="17" t="s">
        <v>69</v>
      </c>
      <c r="Q24" s="51">
        <v>157347.7</v>
      </c>
      <c r="R24" s="52"/>
      <c r="S24" s="20">
        <v>25075</v>
      </c>
      <c r="T24" s="77">
        <f>SUM(T25:T25)</f>
        <v>421495.9</v>
      </c>
      <c r="U24" s="78"/>
      <c r="V24" s="79"/>
      <c r="W24" s="80"/>
    </row>
    <row r="25" spans="1:23" s="3" customFormat="1" ht="18.75" customHeight="1">
      <c r="A25" s="21"/>
      <c r="B25" s="17" t="s">
        <v>70</v>
      </c>
      <c r="C25" s="25">
        <v>57658.2</v>
      </c>
      <c r="D25" s="27"/>
      <c r="E25" s="20">
        <v>20443.5</v>
      </c>
      <c r="F25" s="21">
        <f>C22-D22</f>
        <v>23861</v>
      </c>
      <c r="G25" s="22">
        <f>D22/C22%</f>
        <v>0</v>
      </c>
      <c r="H25" s="21"/>
      <c r="I25" s="17" t="s">
        <v>71</v>
      </c>
      <c r="J25" s="47">
        <v>160670.8</v>
      </c>
      <c r="K25" s="59"/>
      <c r="L25" s="47">
        <v>54677.87</v>
      </c>
      <c r="M25" s="21" t="e">
        <f>#REF!-#REF!</f>
        <v>#REF!</v>
      </c>
      <c r="N25" s="22" t="e">
        <f>#REF!/#REF!%</f>
        <v>#REF!</v>
      </c>
      <c r="O25" s="34"/>
      <c r="P25" s="17" t="s">
        <v>72</v>
      </c>
      <c r="Q25" s="51">
        <v>109608</v>
      </c>
      <c r="R25" s="52"/>
      <c r="S25" s="20">
        <v>14590</v>
      </c>
      <c r="T25" s="81">
        <f>Q31-R31</f>
        <v>421495.9</v>
      </c>
      <c r="U25" s="82">
        <f>R31/Q31%</f>
        <v>0</v>
      </c>
      <c r="V25" s="79"/>
      <c r="W25" s="80"/>
    </row>
    <row r="26" spans="1:23" s="3" customFormat="1" ht="18.75" customHeight="1">
      <c r="A26" s="21"/>
      <c r="B26" s="17" t="s">
        <v>73</v>
      </c>
      <c r="C26" s="18">
        <v>228660.7</v>
      </c>
      <c r="D26" s="19"/>
      <c r="E26" s="20">
        <v>92102.5</v>
      </c>
      <c r="F26" s="21">
        <f>C23-D23</f>
        <v>72474.1</v>
      </c>
      <c r="G26" s="22">
        <f>D23/C23%</f>
        <v>0</v>
      </c>
      <c r="H26" s="21"/>
      <c r="I26" s="17" t="s">
        <v>74</v>
      </c>
      <c r="J26" s="47">
        <v>452449.3</v>
      </c>
      <c r="K26" s="60"/>
      <c r="L26" s="47">
        <v>159958.11</v>
      </c>
      <c r="M26" s="21" t="e">
        <f>#REF!-#REF!</f>
        <v>#REF!</v>
      </c>
      <c r="N26" s="22" t="e">
        <f>#REF!/#REF!%</f>
        <v>#REF!</v>
      </c>
      <c r="O26" s="26" t="s">
        <v>75</v>
      </c>
      <c r="P26" s="61" t="s">
        <v>76</v>
      </c>
      <c r="Q26" s="91">
        <f>SUM(Q27:Q45)</f>
        <v>2684041.4</v>
      </c>
      <c r="R26" s="92"/>
      <c r="S26" s="91">
        <f>SUM(S27:S45)</f>
        <v>362091.17</v>
      </c>
      <c r="T26" s="77" t="e">
        <f>SUM(T28:T32)</f>
        <v>#REF!</v>
      </c>
      <c r="U26" s="78"/>
      <c r="V26" s="79"/>
      <c r="W26" s="80"/>
    </row>
    <row r="27" spans="1:23" s="3" customFormat="1" ht="18.75" customHeight="1">
      <c r="A27" s="21"/>
      <c r="B27" s="17" t="s">
        <v>77</v>
      </c>
      <c r="C27" s="18">
        <v>30584.6</v>
      </c>
      <c r="D27" s="19"/>
      <c r="E27" s="20">
        <v>12805.21</v>
      </c>
      <c r="F27" s="21"/>
      <c r="G27" s="22"/>
      <c r="H27" s="21"/>
      <c r="I27" s="17" t="s">
        <v>78</v>
      </c>
      <c r="J27" s="47">
        <v>42318.4</v>
      </c>
      <c r="K27" s="60"/>
      <c r="L27" s="47">
        <v>19105.13</v>
      </c>
      <c r="M27" s="21"/>
      <c r="N27" s="22"/>
      <c r="P27" s="62" t="s">
        <v>79</v>
      </c>
      <c r="Q27" s="93">
        <v>38353.6</v>
      </c>
      <c r="R27" s="94"/>
      <c r="S27" s="93">
        <v>8551.6</v>
      </c>
      <c r="T27" s="77"/>
      <c r="U27" s="78"/>
      <c r="V27" s="79"/>
      <c r="W27" s="80"/>
    </row>
    <row r="28" spans="1:23" s="3" customFormat="1" ht="18.75" customHeight="1">
      <c r="A28" s="21"/>
      <c r="B28" s="17" t="s">
        <v>80</v>
      </c>
      <c r="C28" s="18">
        <v>232561.1</v>
      </c>
      <c r="D28" s="19"/>
      <c r="E28" s="20">
        <v>86543.85</v>
      </c>
      <c r="F28" s="21">
        <f>C24-D24</f>
        <v>220389.3</v>
      </c>
      <c r="G28" s="22">
        <f>D24/C24%</f>
        <v>0</v>
      </c>
      <c r="H28" s="21"/>
      <c r="I28" s="17" t="s">
        <v>81</v>
      </c>
      <c r="J28" s="47">
        <v>33115.3</v>
      </c>
      <c r="K28" s="60"/>
      <c r="L28" s="47">
        <v>14448.42</v>
      </c>
      <c r="M28" s="21" t="e">
        <f>#REF!-#REF!</f>
        <v>#REF!</v>
      </c>
      <c r="N28" s="22" t="e">
        <f>#REF!/#REF!%</f>
        <v>#REF!</v>
      </c>
      <c r="O28" s="63"/>
      <c r="P28" s="62" t="s">
        <v>82</v>
      </c>
      <c r="Q28" s="93">
        <v>44639.6</v>
      </c>
      <c r="R28" s="95"/>
      <c r="S28" s="93">
        <v>7110</v>
      </c>
      <c r="T28" s="81">
        <f>Q33-R33</f>
        <v>211315</v>
      </c>
      <c r="U28" s="82">
        <v>0</v>
      </c>
      <c r="V28" s="79"/>
      <c r="W28" s="80"/>
    </row>
    <row r="29" spans="1:23" s="3" customFormat="1" ht="18.75" customHeight="1">
      <c r="A29" s="21"/>
      <c r="B29" s="17" t="s">
        <v>83</v>
      </c>
      <c r="C29" s="18">
        <v>123059</v>
      </c>
      <c r="D29" s="19"/>
      <c r="E29" s="20">
        <v>56005.95</v>
      </c>
      <c r="F29" s="21">
        <f>C25-D25</f>
        <v>57658.2</v>
      </c>
      <c r="G29" s="22">
        <f>D25/C25%</f>
        <v>0</v>
      </c>
      <c r="H29" s="21"/>
      <c r="I29" s="17" t="s">
        <v>84</v>
      </c>
      <c r="J29" s="47">
        <v>1043269.6</v>
      </c>
      <c r="K29" s="60"/>
      <c r="L29" s="47">
        <v>407964.45</v>
      </c>
      <c r="M29" s="21" t="e">
        <f>#REF!-#REF!</f>
        <v>#REF!</v>
      </c>
      <c r="N29" s="22" t="e">
        <f>#REF!/#REF!%</f>
        <v>#REF!</v>
      </c>
      <c r="O29" s="63"/>
      <c r="P29" s="62" t="s">
        <v>85</v>
      </c>
      <c r="Q29" s="93">
        <v>31410</v>
      </c>
      <c r="R29" s="95"/>
      <c r="S29" s="93">
        <v>5800</v>
      </c>
      <c r="T29" s="81">
        <f>Q35-R35</f>
        <v>80181.8</v>
      </c>
      <c r="U29" s="82">
        <v>0</v>
      </c>
      <c r="V29" s="79"/>
      <c r="W29" s="80"/>
    </row>
    <row r="30" spans="1:23" s="3" customFormat="1" ht="18.75" customHeight="1">
      <c r="A30" s="21"/>
      <c r="B30" s="17" t="s">
        <v>86</v>
      </c>
      <c r="C30" s="18">
        <v>24194.4</v>
      </c>
      <c r="D30" s="19"/>
      <c r="E30" s="20">
        <v>10897.9</v>
      </c>
      <c r="F30" s="21">
        <f>C26-D26</f>
        <v>228660.7</v>
      </c>
      <c r="G30" s="22">
        <f>D26/C26%</f>
        <v>0</v>
      </c>
      <c r="H30" s="28"/>
      <c r="I30" s="17"/>
      <c r="J30" s="47"/>
      <c r="K30" s="60"/>
      <c r="L30" s="47"/>
      <c r="M30" s="21" t="e">
        <f>#REF!-#REF!</f>
        <v>#REF!</v>
      </c>
      <c r="N30" s="22" t="e">
        <f>#REF!/#REF!%</f>
        <v>#REF!</v>
      </c>
      <c r="O30" s="63"/>
      <c r="P30" s="35" t="s">
        <v>87</v>
      </c>
      <c r="Q30" s="93"/>
      <c r="R30" s="95"/>
      <c r="S30" s="93"/>
      <c r="T30" s="81">
        <f>Q36-R36</f>
        <v>263066.3</v>
      </c>
      <c r="U30" s="82">
        <v>0</v>
      </c>
      <c r="V30" s="79"/>
      <c r="W30" s="80"/>
    </row>
    <row r="31" spans="1:23" s="3" customFormat="1" ht="18.75" customHeight="1">
      <c r="A31" s="21"/>
      <c r="B31" s="17" t="s">
        <v>88</v>
      </c>
      <c r="C31" s="18">
        <v>414331.9</v>
      </c>
      <c r="D31" s="19"/>
      <c r="E31" s="20">
        <v>213379.19</v>
      </c>
      <c r="F31" s="21">
        <f>C27-D27</f>
        <v>30584.6</v>
      </c>
      <c r="G31" s="22">
        <f>D27/C27%</f>
        <v>0</v>
      </c>
      <c r="H31" s="21"/>
      <c r="I31" s="17"/>
      <c r="J31" s="64"/>
      <c r="K31" s="65"/>
      <c r="L31" s="64"/>
      <c r="M31" s="21">
        <f>J31-K31</f>
        <v>0</v>
      </c>
      <c r="N31" s="22">
        <v>0</v>
      </c>
      <c r="O31" s="34"/>
      <c r="P31" s="17" t="s">
        <v>89</v>
      </c>
      <c r="Q31" s="51">
        <v>421495.9</v>
      </c>
      <c r="R31" s="52"/>
      <c r="S31" s="20">
        <v>120991</v>
      </c>
      <c r="T31" s="81" t="e">
        <f>#REF!-#REF!</f>
        <v>#REF!</v>
      </c>
      <c r="U31" s="82">
        <v>0</v>
      </c>
      <c r="V31" s="79"/>
      <c r="W31" s="80"/>
    </row>
    <row r="32" spans="1:23" s="3" customFormat="1" ht="18.75" customHeight="1">
      <c r="A32" s="21"/>
      <c r="B32" s="17" t="s">
        <v>90</v>
      </c>
      <c r="C32" s="18">
        <v>697287.1</v>
      </c>
      <c r="D32" s="19"/>
      <c r="E32" s="20">
        <v>367097.55</v>
      </c>
      <c r="F32" s="21">
        <f>C28-D28</f>
        <v>232561.1</v>
      </c>
      <c r="G32" s="22">
        <f>D28/C28%</f>
        <v>0</v>
      </c>
      <c r="H32" s="28"/>
      <c r="I32" s="17"/>
      <c r="J32" s="64"/>
      <c r="K32" s="65"/>
      <c r="L32" s="64"/>
      <c r="M32" s="21">
        <f>J32-K32</f>
        <v>0</v>
      </c>
      <c r="N32" s="22" t="e">
        <f>K32/J32%</f>
        <v>#DIV/0!</v>
      </c>
      <c r="O32" s="34"/>
      <c r="P32" s="17" t="s">
        <v>91</v>
      </c>
      <c r="Q32" s="51">
        <v>137304.5</v>
      </c>
      <c r="R32" s="52"/>
      <c r="S32" s="20">
        <v>22669</v>
      </c>
      <c r="T32" s="81">
        <f>Q38-R38</f>
        <v>361220.1</v>
      </c>
      <c r="U32" s="82">
        <v>0</v>
      </c>
      <c r="V32" s="79"/>
      <c r="W32" s="80"/>
    </row>
    <row r="33" spans="1:23" s="3" customFormat="1" ht="18.75" customHeight="1">
      <c r="A33" s="21"/>
      <c r="B33" s="17" t="s">
        <v>92</v>
      </c>
      <c r="C33" s="18">
        <v>65003.5</v>
      </c>
      <c r="D33" s="19"/>
      <c r="E33" s="20">
        <v>12759.8</v>
      </c>
      <c r="F33" s="21"/>
      <c r="G33" s="22"/>
      <c r="I33" s="17"/>
      <c r="J33" s="64"/>
      <c r="L33" s="64"/>
      <c r="M33" s="21"/>
      <c r="N33" s="22"/>
      <c r="O33" s="34"/>
      <c r="P33" s="17" t="s">
        <v>93</v>
      </c>
      <c r="Q33" s="51">
        <v>211315</v>
      </c>
      <c r="R33" s="52"/>
      <c r="S33" s="20">
        <v>28515</v>
      </c>
      <c r="T33" s="45" t="e">
        <f>SUM(T34:T45)</f>
        <v>#REF!</v>
      </c>
      <c r="U33" s="45">
        <f>SUM(U34:U45)</f>
        <v>0.0062919628362937165</v>
      </c>
      <c r="V33" s="45">
        <f>SUM(V34:V45)</f>
        <v>0</v>
      </c>
      <c r="W33" s="80"/>
    </row>
    <row r="34" spans="1:23" s="3" customFormat="1" ht="18.75" customHeight="1">
      <c r="A34" s="21"/>
      <c r="B34" s="17" t="s">
        <v>94</v>
      </c>
      <c r="C34" s="20">
        <v>102516</v>
      </c>
      <c r="D34" s="20"/>
      <c r="E34" s="20">
        <v>38929.64</v>
      </c>
      <c r="F34" s="21">
        <f>C29-D29</f>
        <v>123059</v>
      </c>
      <c r="G34" s="22">
        <f>D29/C29%</f>
        <v>0</v>
      </c>
      <c r="H34" s="3" t="s">
        <v>95</v>
      </c>
      <c r="I34" s="66" t="s">
        <v>96</v>
      </c>
      <c r="J34" s="67"/>
      <c r="K34" s="67">
        <f>SUM(K35:K75)</f>
        <v>0</v>
      </c>
      <c r="L34" s="67">
        <f>SUM(L35:L75)</f>
        <v>9802528.96</v>
      </c>
      <c r="M34" s="21">
        <f>J35-K35</f>
        <v>252348.9</v>
      </c>
      <c r="N34" s="22">
        <v>0</v>
      </c>
      <c r="O34" s="34"/>
      <c r="P34" s="17" t="s">
        <v>97</v>
      </c>
      <c r="Q34" s="89">
        <v>143483.5</v>
      </c>
      <c r="R34" s="96"/>
      <c r="S34" s="89">
        <v>22103</v>
      </c>
      <c r="T34" s="77" t="e">
        <f>SUM(T36:T38)</f>
        <v>#REF!</v>
      </c>
      <c r="U34" s="78"/>
      <c r="V34" s="79"/>
      <c r="W34" s="80"/>
    </row>
    <row r="35" spans="1:23" s="3" customFormat="1" ht="18.75" customHeight="1">
      <c r="A35" s="21"/>
      <c r="B35" s="17" t="s">
        <v>98</v>
      </c>
      <c r="C35" s="20">
        <v>91527.7</v>
      </c>
      <c r="D35" s="20"/>
      <c r="E35" s="20">
        <v>41173.34</v>
      </c>
      <c r="F35" s="21"/>
      <c r="G35" s="22"/>
      <c r="I35" s="17" t="s">
        <v>99</v>
      </c>
      <c r="J35" s="47">
        <v>252348.9</v>
      </c>
      <c r="K35" s="68"/>
      <c r="L35" s="47">
        <v>152717.67</v>
      </c>
      <c r="M35" s="21"/>
      <c r="N35" s="22"/>
      <c r="O35" s="26"/>
      <c r="P35" s="17" t="s">
        <v>100</v>
      </c>
      <c r="Q35" s="51">
        <v>80181.8</v>
      </c>
      <c r="R35" s="52"/>
      <c r="S35" s="20">
        <v>12255</v>
      </c>
      <c r="T35" s="77"/>
      <c r="U35" s="78"/>
      <c r="V35" s="79"/>
      <c r="W35" s="80"/>
    </row>
    <row r="36" spans="1:23" s="3" customFormat="1" ht="18.75" customHeight="1">
      <c r="A36" s="13"/>
      <c r="B36" s="17" t="s">
        <v>101</v>
      </c>
      <c r="C36" s="20">
        <v>111793.5</v>
      </c>
      <c r="D36" s="20"/>
      <c r="E36" s="20">
        <v>26259.8</v>
      </c>
      <c r="F36" s="21">
        <f>C37-D37</f>
        <v>103707.4</v>
      </c>
      <c r="G36" s="22">
        <f>D37/C37%</f>
        <v>0</v>
      </c>
      <c r="I36" s="17" t="s">
        <v>102</v>
      </c>
      <c r="J36" s="47">
        <v>263548.7</v>
      </c>
      <c r="K36" s="69"/>
      <c r="L36" s="47">
        <v>77437.03</v>
      </c>
      <c r="M36" s="21" t="e">
        <f>#REF!-#REF!</f>
        <v>#REF!</v>
      </c>
      <c r="N36" s="22" t="e">
        <f>#REF!/#REF!%</f>
        <v>#REF!</v>
      </c>
      <c r="O36" s="34"/>
      <c r="P36" s="17" t="s">
        <v>103</v>
      </c>
      <c r="Q36" s="51">
        <v>263066.3</v>
      </c>
      <c r="R36" s="52"/>
      <c r="S36" s="20">
        <v>22100</v>
      </c>
      <c r="T36" s="81">
        <f>Q39-R39</f>
        <v>333487.9</v>
      </c>
      <c r="U36" s="82">
        <v>0</v>
      </c>
      <c r="V36" s="79"/>
      <c r="W36" s="80"/>
    </row>
    <row r="37" spans="1:23" s="3" customFormat="1" ht="24.75" customHeight="1">
      <c r="A37" s="29"/>
      <c r="B37" s="17" t="s">
        <v>104</v>
      </c>
      <c r="C37" s="20">
        <v>103707.4</v>
      </c>
      <c r="D37" s="20"/>
      <c r="E37" s="20">
        <v>55281.78</v>
      </c>
      <c r="F37" s="21">
        <f>C38-D38</f>
        <v>110940.6</v>
      </c>
      <c r="G37" s="22">
        <f>D38/C38%</f>
        <v>0</v>
      </c>
      <c r="I37" s="17" t="s">
        <v>105</v>
      </c>
      <c r="J37" s="47">
        <v>293928.1</v>
      </c>
      <c r="K37" s="69"/>
      <c r="L37" s="47">
        <v>139180.37</v>
      </c>
      <c r="M37" s="21">
        <f>J37-K37</f>
        <v>293928.1</v>
      </c>
      <c r="N37" s="22">
        <f>K37/J37%</f>
        <v>0</v>
      </c>
      <c r="O37" s="34"/>
      <c r="P37" s="17" t="s">
        <v>106</v>
      </c>
      <c r="Q37" s="51">
        <v>418512.2</v>
      </c>
      <c r="R37" s="52"/>
      <c r="S37" s="20">
        <v>27800</v>
      </c>
      <c r="T37" s="81" t="e">
        <f>#REF!-#REF!</f>
        <v>#REF!</v>
      </c>
      <c r="U37" s="82">
        <v>0</v>
      </c>
      <c r="V37" s="79"/>
      <c r="W37" s="80"/>
    </row>
    <row r="38" spans="1:23" s="3" customFormat="1" ht="18.75" customHeight="1">
      <c r="A38" s="21"/>
      <c r="B38" s="17" t="s">
        <v>107</v>
      </c>
      <c r="C38" s="20">
        <v>110940.6</v>
      </c>
      <c r="D38" s="20"/>
      <c r="E38" s="20">
        <v>41461.24</v>
      </c>
      <c r="F38" s="21">
        <f>C40-D40</f>
        <v>204255.6</v>
      </c>
      <c r="G38" s="22">
        <f>D40/C40%</f>
        <v>0</v>
      </c>
      <c r="I38" s="17" t="s">
        <v>108</v>
      </c>
      <c r="J38" s="47">
        <v>853984.6</v>
      </c>
      <c r="K38" s="69"/>
      <c r="L38" s="47">
        <v>353605.65</v>
      </c>
      <c r="M38" s="21">
        <f>J38-K38</f>
        <v>853984.6</v>
      </c>
      <c r="N38" s="22">
        <f>K38/J38%</f>
        <v>0</v>
      </c>
      <c r="O38" s="34"/>
      <c r="P38" s="17" t="s">
        <v>109</v>
      </c>
      <c r="Q38" s="89">
        <v>361220.1</v>
      </c>
      <c r="R38" s="96"/>
      <c r="S38" s="89">
        <v>23700</v>
      </c>
      <c r="T38" s="81">
        <f>Q44-R44</f>
        <v>144282.1</v>
      </c>
      <c r="U38" s="82">
        <v>0</v>
      </c>
      <c r="V38" s="79"/>
      <c r="W38" s="80"/>
    </row>
    <row r="39" spans="1:23" s="3" customFormat="1" ht="18.75" customHeight="1">
      <c r="A39" s="30"/>
      <c r="B39" s="31" t="s">
        <v>110</v>
      </c>
      <c r="C39" s="32">
        <v>17852.7</v>
      </c>
      <c r="D39" s="33"/>
      <c r="E39" s="20">
        <v>5066.2</v>
      </c>
      <c r="F39" s="21" t="e">
        <f>#REF!-#REF!</f>
        <v>#REF!</v>
      </c>
      <c r="G39" s="22" t="e">
        <f>#REF!/#REF!%</f>
        <v>#REF!</v>
      </c>
      <c r="I39" s="17" t="s">
        <v>111</v>
      </c>
      <c r="J39" s="47">
        <v>1407898.3</v>
      </c>
      <c r="K39" s="69"/>
      <c r="L39" s="47">
        <v>805008.63</v>
      </c>
      <c r="M39" s="21">
        <f>J39-K39</f>
        <v>1407898.3</v>
      </c>
      <c r="N39" s="22">
        <f>K39/J39%</f>
        <v>0</v>
      </c>
      <c r="O39" s="34"/>
      <c r="P39" s="17" t="s">
        <v>112</v>
      </c>
      <c r="Q39" s="51">
        <v>333487.9</v>
      </c>
      <c r="R39" s="52"/>
      <c r="S39" s="20">
        <v>18409</v>
      </c>
      <c r="T39" s="97">
        <f>SUM(T40:T43)</f>
        <v>4781467.1</v>
      </c>
      <c r="U39" s="78"/>
      <c r="V39" s="79"/>
      <c r="W39" s="80"/>
    </row>
    <row r="40" spans="1:23" s="3" customFormat="1" ht="19.5" customHeight="1">
      <c r="A40" s="21"/>
      <c r="B40" s="17" t="s">
        <v>113</v>
      </c>
      <c r="C40" s="18">
        <v>204255.6</v>
      </c>
      <c r="D40" s="19"/>
      <c r="E40" s="20">
        <v>68768.49</v>
      </c>
      <c r="F40" s="21" t="e">
        <f>#REF!-#REF!</f>
        <v>#REF!</v>
      </c>
      <c r="G40" s="22" t="e">
        <f>#REF!/#REF!%</f>
        <v>#REF!</v>
      </c>
      <c r="I40" s="17" t="s">
        <v>114</v>
      </c>
      <c r="J40" s="47">
        <v>1325769.7</v>
      </c>
      <c r="K40" s="69"/>
      <c r="L40" s="47">
        <v>504919.3</v>
      </c>
      <c r="M40" s="21">
        <f>J40-K40</f>
        <v>1325769.7</v>
      </c>
      <c r="N40" s="22">
        <f>K40/J40%</f>
        <v>0</v>
      </c>
      <c r="P40" s="17" t="s">
        <v>115</v>
      </c>
      <c r="Q40" s="51">
        <v>36891.9</v>
      </c>
      <c r="R40" s="52"/>
      <c r="S40" s="20">
        <v>152</v>
      </c>
      <c r="T40" s="81">
        <f>Q48-R48</f>
        <v>4072526.1</v>
      </c>
      <c r="U40" s="82">
        <f>R48/Q48%</f>
        <v>0</v>
      </c>
      <c r="V40" s="79"/>
      <c r="W40" s="80"/>
    </row>
    <row r="41" spans="1:23" s="3" customFormat="1" ht="22.5" customHeight="1">
      <c r="A41" s="21"/>
      <c r="B41" s="17" t="s">
        <v>116</v>
      </c>
      <c r="C41" s="18">
        <v>61763.9</v>
      </c>
      <c r="D41" s="19"/>
      <c r="E41" s="20">
        <v>30823.68</v>
      </c>
      <c r="F41" s="21"/>
      <c r="G41" s="22"/>
      <c r="I41" s="17" t="s">
        <v>117</v>
      </c>
      <c r="J41" s="47">
        <v>641735</v>
      </c>
      <c r="K41" s="69"/>
      <c r="L41" s="47">
        <v>308560.39</v>
      </c>
      <c r="M41" s="21"/>
      <c r="N41" s="22"/>
      <c r="P41" s="17" t="s">
        <v>118</v>
      </c>
      <c r="Q41" s="89"/>
      <c r="R41" s="60"/>
      <c r="S41" s="89"/>
      <c r="T41" s="85"/>
      <c r="U41" s="82"/>
      <c r="V41" s="79"/>
      <c r="W41" s="80"/>
    </row>
    <row r="42" spans="1:23" s="3" customFormat="1" ht="19.5" customHeight="1">
      <c r="A42" s="21"/>
      <c r="B42" s="17" t="s">
        <v>119</v>
      </c>
      <c r="C42" s="18">
        <v>180789.1</v>
      </c>
      <c r="D42" s="19"/>
      <c r="E42" s="20">
        <v>81103.97</v>
      </c>
      <c r="F42" s="21" t="e">
        <f>#REF!-#REF!</f>
        <v>#REF!</v>
      </c>
      <c r="G42" s="22" t="e">
        <f>#REF!/#REF!%</f>
        <v>#REF!</v>
      </c>
      <c r="H42" s="34"/>
      <c r="I42" s="17" t="s">
        <v>120</v>
      </c>
      <c r="J42" s="47">
        <v>715000.5</v>
      </c>
      <c r="K42" s="69"/>
      <c r="L42" s="47">
        <v>275420.05</v>
      </c>
      <c r="M42" s="21">
        <f>J41-K41</f>
        <v>641735</v>
      </c>
      <c r="N42" s="22">
        <f>K41/J41%</f>
        <v>0</v>
      </c>
      <c r="P42" s="17" t="s">
        <v>121</v>
      </c>
      <c r="Q42" s="89"/>
      <c r="R42" s="60"/>
      <c r="S42" s="89"/>
      <c r="T42" s="85">
        <f>'[1]第四季度正常办公费表'!Q38-'[1]第四季度正常办公费表'!R38</f>
        <v>557427</v>
      </c>
      <c r="U42" s="82">
        <f>'[1]第四季度正常办公费表'!R38/'[1]第四季度正常办公费表'!Q38%</f>
        <v>0.002332089552238806</v>
      </c>
      <c r="V42" s="79"/>
      <c r="W42" s="80"/>
    </row>
    <row r="43" spans="1:23" s="3" customFormat="1" ht="21" customHeight="1">
      <c r="A43" s="21"/>
      <c r="B43" s="17" t="s">
        <v>122</v>
      </c>
      <c r="C43" s="18">
        <v>60359.8</v>
      </c>
      <c r="D43" s="19"/>
      <c r="E43" s="20">
        <v>7884.66</v>
      </c>
      <c r="F43" s="21" t="e">
        <f>#REF!-#REF!</f>
        <v>#REF!</v>
      </c>
      <c r="G43" s="22" t="e">
        <f>#REF!/#REF!%</f>
        <v>#REF!</v>
      </c>
      <c r="H43" s="21"/>
      <c r="I43" s="17" t="s">
        <v>123</v>
      </c>
      <c r="J43" s="47">
        <v>451959.1</v>
      </c>
      <c r="K43" s="69"/>
      <c r="L43" s="47">
        <v>191744.93</v>
      </c>
      <c r="M43" s="21" t="e">
        <f>#REF!-#REF!</f>
        <v>#REF!</v>
      </c>
      <c r="N43" s="22" t="e">
        <f>#REF!/#REF!%</f>
        <v>#REF!</v>
      </c>
      <c r="O43" s="63"/>
      <c r="P43" s="17" t="s">
        <v>124</v>
      </c>
      <c r="Q43" s="89"/>
      <c r="R43" s="60"/>
      <c r="S43" s="89"/>
      <c r="T43" s="85">
        <f>'[1]第四季度正常办公费表'!Q39-'[1]第四季度正常办公费表'!R39</f>
        <v>151514</v>
      </c>
      <c r="U43" s="82">
        <f>'[1]第四季度正常办公费表'!R39/'[1]第四季度正常办公费表'!Q39%</f>
        <v>0.00395987328405491</v>
      </c>
      <c r="V43" s="79"/>
      <c r="W43" s="80"/>
    </row>
    <row r="44" spans="1:23" s="3" customFormat="1" ht="18.75" customHeight="1">
      <c r="A44" s="13"/>
      <c r="B44" s="17" t="s">
        <v>125</v>
      </c>
      <c r="C44" s="18">
        <v>293644.2</v>
      </c>
      <c r="D44" s="19"/>
      <c r="E44" s="20">
        <v>82307.52</v>
      </c>
      <c r="F44" s="21" t="e">
        <f>#REF!-#REF!</f>
        <v>#REF!</v>
      </c>
      <c r="G44" s="22" t="e">
        <f>#REF!/#REF!%</f>
        <v>#REF!</v>
      </c>
      <c r="H44" s="21"/>
      <c r="I44" s="17" t="s">
        <v>126</v>
      </c>
      <c r="J44" s="47">
        <v>349893</v>
      </c>
      <c r="K44" s="69"/>
      <c r="L44" s="47">
        <v>185267.24</v>
      </c>
      <c r="M44" s="21">
        <f>J42-K42</f>
        <v>715000.5</v>
      </c>
      <c r="N44" s="22">
        <f>L42/J42%</f>
        <v>38.52025977604211</v>
      </c>
      <c r="O44" s="63"/>
      <c r="P44" s="17" t="s">
        <v>127</v>
      </c>
      <c r="Q44" s="51">
        <v>144282.1</v>
      </c>
      <c r="R44" s="52"/>
      <c r="S44" s="20">
        <v>36596.57</v>
      </c>
      <c r="T44" s="98">
        <f>T45</f>
        <v>90000</v>
      </c>
      <c r="U44" s="78"/>
      <c r="V44" s="79"/>
      <c r="W44" s="80"/>
    </row>
    <row r="45" spans="1:23" s="3" customFormat="1" ht="20.25" customHeight="1">
      <c r="A45" s="21"/>
      <c r="B45" s="35" t="s">
        <v>128</v>
      </c>
      <c r="C45" s="20">
        <v>137117.8</v>
      </c>
      <c r="D45" s="20"/>
      <c r="E45" s="20">
        <v>51564.54</v>
      </c>
      <c r="F45" s="21" t="e">
        <f>#REF!-#REF!</f>
        <v>#REF!</v>
      </c>
      <c r="G45" s="22" t="e">
        <f>#REF!/#REF!%</f>
        <v>#REF!</v>
      </c>
      <c r="H45" s="28"/>
      <c r="I45" s="17" t="s">
        <v>129</v>
      </c>
      <c r="J45" s="47">
        <v>141216.5</v>
      </c>
      <c r="K45" s="69"/>
      <c r="L45" s="47">
        <v>70489.56</v>
      </c>
      <c r="M45" s="21">
        <f>J44-K44</f>
        <v>349893</v>
      </c>
      <c r="N45" s="22">
        <f>L44/J44%</f>
        <v>52.94968461786889</v>
      </c>
      <c r="O45" s="63"/>
      <c r="P45" s="17" t="s">
        <v>130</v>
      </c>
      <c r="Q45" s="89">
        <v>18397</v>
      </c>
      <c r="R45" s="96"/>
      <c r="S45" s="51">
        <v>5339</v>
      </c>
      <c r="T45" s="85">
        <f>'[1]第四季度正常办公费表'!Q42-'[1]第四季度正常办公费表'!R42</f>
        <v>90000</v>
      </c>
      <c r="U45" s="82">
        <f>'[1]第四季度正常办公费表'!R42/'[1]第四季度正常办公费表'!Q42%</f>
        <v>0</v>
      </c>
      <c r="V45" s="79"/>
      <c r="W45" s="80"/>
    </row>
    <row r="46" spans="1:23" s="3" customFormat="1" ht="17.25" customHeight="1">
      <c r="A46" s="36"/>
      <c r="B46" s="17" t="s">
        <v>131</v>
      </c>
      <c r="C46" s="18">
        <v>898327.7</v>
      </c>
      <c r="D46" s="19"/>
      <c r="E46" s="20">
        <v>231589.85</v>
      </c>
      <c r="F46" s="21"/>
      <c r="G46" s="22"/>
      <c r="H46" s="21"/>
      <c r="I46" s="35" t="s">
        <v>132</v>
      </c>
      <c r="J46" s="47">
        <v>440790.3</v>
      </c>
      <c r="K46" s="69"/>
      <c r="L46" s="47">
        <v>245960.58</v>
      </c>
      <c r="M46" s="21"/>
      <c r="N46" s="22"/>
      <c r="P46" s="53"/>
      <c r="Q46" s="53"/>
      <c r="R46" s="53"/>
      <c r="S46" s="53"/>
      <c r="T46" s="99" t="e">
        <f>F5+M24+M26+M35+M40+M43+T5+T17+T25+T36+T38+T44</f>
        <v>#REF!</v>
      </c>
      <c r="U46" s="88" t="e">
        <f>G5+N24+N26+N35+N40+N43+U5+U17+U25+U36+U38+U44</f>
        <v>#REF!</v>
      </c>
      <c r="V46" s="88">
        <f>H5+O34+O36+O50+O55+O58+V5+V17+V25+V36+V38+V44</f>
        <v>0</v>
      </c>
      <c r="W46" s="80"/>
    </row>
    <row r="47" spans="1:21" s="4" customFormat="1" ht="19.5" customHeight="1">
      <c r="A47" s="37"/>
      <c r="B47" s="17" t="s">
        <v>133</v>
      </c>
      <c r="C47" s="18">
        <v>316097.1</v>
      </c>
      <c r="D47" s="19"/>
      <c r="E47" s="20">
        <v>103986</v>
      </c>
      <c r="F47" s="37"/>
      <c r="G47" s="37"/>
      <c r="H47" s="21"/>
      <c r="I47" s="17" t="s">
        <v>134</v>
      </c>
      <c r="J47" s="47">
        <v>19863.2</v>
      </c>
      <c r="K47" s="69"/>
      <c r="L47" s="47">
        <v>12963.85</v>
      </c>
      <c r="M47" s="37"/>
      <c r="N47" s="37"/>
      <c r="O47" s="3"/>
      <c r="P47" s="37"/>
      <c r="Q47" s="37"/>
      <c r="R47" s="37"/>
      <c r="S47" s="37"/>
      <c r="T47" s="5"/>
      <c r="U47" s="84"/>
    </row>
    <row r="48" spans="1:21" s="4" customFormat="1" ht="19.5" customHeight="1">
      <c r="A48" s="37"/>
      <c r="B48" s="17" t="s">
        <v>135</v>
      </c>
      <c r="C48" s="18">
        <v>139215.2</v>
      </c>
      <c r="D48" s="38"/>
      <c r="E48" s="20">
        <v>60044.39</v>
      </c>
      <c r="F48" s="36"/>
      <c r="G48" s="36"/>
      <c r="H48" s="34"/>
      <c r="I48" s="17" t="s">
        <v>136</v>
      </c>
      <c r="J48" s="47">
        <v>55461.8</v>
      </c>
      <c r="K48" s="69"/>
      <c r="L48" s="47">
        <v>33589.8</v>
      </c>
      <c r="M48" s="37"/>
      <c r="N48" s="37"/>
      <c r="O48" s="26" t="s">
        <v>137</v>
      </c>
      <c r="P48" s="70" t="s">
        <v>138</v>
      </c>
      <c r="Q48" s="45">
        <v>4072526.1</v>
      </c>
      <c r="R48" s="45">
        <f>SUM(R49:R65)</f>
        <v>0</v>
      </c>
      <c r="S48" s="45">
        <v>1030660.07</v>
      </c>
      <c r="T48" s="5"/>
      <c r="U48" s="84"/>
    </row>
    <row r="49" spans="1:21" s="4" customFormat="1" ht="19.5" customHeight="1">
      <c r="A49" s="37"/>
      <c r="B49" s="17" t="s">
        <v>139</v>
      </c>
      <c r="C49" s="18">
        <v>123119.6</v>
      </c>
      <c r="D49" s="38"/>
      <c r="E49" s="20">
        <v>36105.06</v>
      </c>
      <c r="F49" s="36"/>
      <c r="G49" s="36"/>
      <c r="H49" s="34"/>
      <c r="I49" s="17" t="s">
        <v>140</v>
      </c>
      <c r="J49" s="47">
        <v>758137</v>
      </c>
      <c r="K49" s="71"/>
      <c r="L49" s="47">
        <v>293073.27</v>
      </c>
      <c r="M49" s="37"/>
      <c r="N49" s="37"/>
      <c r="O49" s="34"/>
      <c r="P49" s="17" t="s">
        <v>141</v>
      </c>
      <c r="Q49" s="100">
        <v>315510.8</v>
      </c>
      <c r="R49" s="101"/>
      <c r="S49" s="47">
        <v>164457.43</v>
      </c>
      <c r="T49" s="5"/>
      <c r="U49" s="84"/>
    </row>
    <row r="50" spans="1:21" s="4" customFormat="1" ht="19.5" customHeight="1">
      <c r="A50" s="37"/>
      <c r="B50" s="17" t="s">
        <v>142</v>
      </c>
      <c r="C50" s="18">
        <v>144268.4</v>
      </c>
      <c r="D50" s="38"/>
      <c r="E50" s="20">
        <v>72693.57</v>
      </c>
      <c r="F50" s="36"/>
      <c r="G50" s="36"/>
      <c r="H50" s="34"/>
      <c r="I50" s="17" t="s">
        <v>143</v>
      </c>
      <c r="J50" s="47">
        <v>748478</v>
      </c>
      <c r="K50" s="71"/>
      <c r="L50" s="47">
        <v>509788.17</v>
      </c>
      <c r="M50" s="36"/>
      <c r="N50" s="36"/>
      <c r="O50" s="34"/>
      <c r="P50" s="17" t="s">
        <v>144</v>
      </c>
      <c r="Q50" s="100">
        <v>49775.7</v>
      </c>
      <c r="R50" s="101"/>
      <c r="S50" s="47">
        <v>28602.5</v>
      </c>
      <c r="T50" s="5"/>
      <c r="U50" s="84"/>
    </row>
    <row r="51" spans="1:21" s="4" customFormat="1" ht="19.5" customHeight="1">
      <c r="A51" s="36"/>
      <c r="B51" s="17" t="s">
        <v>145</v>
      </c>
      <c r="C51" s="18">
        <v>111906.7</v>
      </c>
      <c r="D51" s="38"/>
      <c r="E51" s="20">
        <v>33072.5</v>
      </c>
      <c r="F51" s="36"/>
      <c r="G51" s="36"/>
      <c r="H51" s="34"/>
      <c r="I51" s="17" t="s">
        <v>146</v>
      </c>
      <c r="J51" s="47">
        <v>389310.5</v>
      </c>
      <c r="K51" s="71"/>
      <c r="L51" s="47">
        <v>156730.46</v>
      </c>
      <c r="M51" s="36"/>
      <c r="N51" s="36"/>
      <c r="O51" s="34"/>
      <c r="P51" s="17" t="s">
        <v>147</v>
      </c>
      <c r="Q51" s="100">
        <v>12745.6</v>
      </c>
      <c r="R51" s="101"/>
      <c r="S51" s="47">
        <v>7373.3</v>
      </c>
      <c r="T51" s="5"/>
      <c r="U51" s="84"/>
    </row>
    <row r="52" spans="1:23" ht="19.5" customHeight="1">
      <c r="A52" s="36"/>
      <c r="B52" s="17" t="s">
        <v>148</v>
      </c>
      <c r="C52" s="18">
        <v>101921.7</v>
      </c>
      <c r="D52" s="39"/>
      <c r="E52" s="20">
        <v>36661</v>
      </c>
      <c r="F52" s="36"/>
      <c r="G52" s="36"/>
      <c r="H52" s="34"/>
      <c r="I52" s="17" t="s">
        <v>149</v>
      </c>
      <c r="J52" s="47">
        <v>368665.1</v>
      </c>
      <c r="K52" s="71"/>
      <c r="L52" s="47">
        <v>202927.4</v>
      </c>
      <c r="M52" s="36"/>
      <c r="N52" s="36"/>
      <c r="O52" s="34"/>
      <c r="P52" s="17" t="s">
        <v>150</v>
      </c>
      <c r="Q52" s="100">
        <v>47813.5</v>
      </c>
      <c r="R52" s="101"/>
      <c r="S52" s="47">
        <v>12599.8</v>
      </c>
      <c r="V52" s="41"/>
      <c r="W52" s="102"/>
    </row>
    <row r="53" spans="1:23" ht="19.5" customHeight="1">
      <c r="A53" s="36"/>
      <c r="B53" s="17" t="s">
        <v>151</v>
      </c>
      <c r="C53" s="18">
        <v>175003.9</v>
      </c>
      <c r="D53" s="39"/>
      <c r="E53" s="20">
        <v>75737.45</v>
      </c>
      <c r="F53" s="36"/>
      <c r="G53" s="36"/>
      <c r="H53" s="9"/>
      <c r="I53" s="17" t="s">
        <v>152</v>
      </c>
      <c r="J53" s="47">
        <v>156149.1</v>
      </c>
      <c r="K53" s="72"/>
      <c r="L53" s="47">
        <v>64247.4</v>
      </c>
      <c r="M53" s="36"/>
      <c r="N53" s="36"/>
      <c r="O53" s="34"/>
      <c r="P53" s="17" t="s">
        <v>153</v>
      </c>
      <c r="Q53" s="100">
        <v>54854.4</v>
      </c>
      <c r="R53" s="101"/>
      <c r="S53" s="47">
        <v>14696.1</v>
      </c>
      <c r="V53" s="41"/>
      <c r="W53" s="102"/>
    </row>
    <row r="54" spans="1:23" ht="19.5" customHeight="1">
      <c r="A54" s="36"/>
      <c r="B54" s="17" t="s">
        <v>154</v>
      </c>
      <c r="C54" s="20">
        <v>505613.3</v>
      </c>
      <c r="D54" s="20"/>
      <c r="E54" s="20">
        <v>290781.47</v>
      </c>
      <c r="F54" s="36"/>
      <c r="G54" s="36"/>
      <c r="H54" s="34"/>
      <c r="I54" s="17" t="s">
        <v>155</v>
      </c>
      <c r="J54" s="47">
        <v>241107.7</v>
      </c>
      <c r="K54" s="72"/>
      <c r="L54" s="47">
        <v>96902.69</v>
      </c>
      <c r="M54" s="36"/>
      <c r="N54" s="36"/>
      <c r="O54" s="34"/>
      <c r="P54" s="17" t="s">
        <v>156</v>
      </c>
      <c r="Q54" s="100">
        <v>12987.3</v>
      </c>
      <c r="R54" s="101"/>
      <c r="S54" s="47">
        <v>6959.2</v>
      </c>
      <c r="V54" s="41"/>
      <c r="W54" s="102"/>
    </row>
    <row r="55" spans="1:23" ht="19.5" customHeight="1">
      <c r="A55" s="36"/>
      <c r="B55" s="17" t="s">
        <v>157</v>
      </c>
      <c r="C55" s="20">
        <v>63916.4</v>
      </c>
      <c r="D55" s="20"/>
      <c r="E55" s="20">
        <v>23672.05</v>
      </c>
      <c r="F55" s="36"/>
      <c r="G55" s="36"/>
      <c r="H55" s="34"/>
      <c r="I55" s="17" t="s">
        <v>158</v>
      </c>
      <c r="J55" s="47">
        <v>365333.9</v>
      </c>
      <c r="K55" s="72"/>
      <c r="L55" s="47">
        <v>190746.81</v>
      </c>
      <c r="M55" s="36"/>
      <c r="N55" s="36"/>
      <c r="O55" s="34"/>
      <c r="P55" s="17" t="s">
        <v>159</v>
      </c>
      <c r="Q55" s="100">
        <v>19743.9</v>
      </c>
      <c r="R55" s="101"/>
      <c r="S55" s="47">
        <v>12097.9</v>
      </c>
      <c r="V55" s="41"/>
      <c r="W55" s="102"/>
    </row>
    <row r="56" spans="1:23" ht="19.5" customHeight="1">
      <c r="A56" s="36"/>
      <c r="B56" s="17" t="s">
        <v>160</v>
      </c>
      <c r="C56" s="20">
        <v>74936.9</v>
      </c>
      <c r="D56" s="20"/>
      <c r="E56" s="20">
        <v>32566.35</v>
      </c>
      <c r="F56" s="36"/>
      <c r="G56" s="36"/>
      <c r="H56" s="40"/>
      <c r="I56" s="17" t="s">
        <v>161</v>
      </c>
      <c r="J56" s="47">
        <v>112845.3</v>
      </c>
      <c r="K56" s="72"/>
      <c r="L56" s="47">
        <v>61539.82</v>
      </c>
      <c r="M56" s="36"/>
      <c r="N56" s="36"/>
      <c r="O56" s="34"/>
      <c r="P56" s="17" t="s">
        <v>162</v>
      </c>
      <c r="Q56" s="100">
        <v>30619.7</v>
      </c>
      <c r="R56" s="101"/>
      <c r="S56" s="47">
        <v>13173.56</v>
      </c>
      <c r="V56" s="41"/>
      <c r="W56" s="102"/>
    </row>
    <row r="57" spans="1:23" ht="19.5" customHeight="1">
      <c r="A57" s="36"/>
      <c r="B57" s="17" t="s">
        <v>163</v>
      </c>
      <c r="C57" s="20">
        <v>13215.3</v>
      </c>
      <c r="D57" s="20"/>
      <c r="E57" s="20">
        <v>4797.65</v>
      </c>
      <c r="F57" s="36"/>
      <c r="G57" s="36"/>
      <c r="H57" s="9"/>
      <c r="I57" s="17" t="s">
        <v>164</v>
      </c>
      <c r="J57" s="47">
        <v>469831.4</v>
      </c>
      <c r="K57" s="72"/>
      <c r="L57" s="47">
        <v>246384.46</v>
      </c>
      <c r="M57" s="36"/>
      <c r="N57" s="36"/>
      <c r="O57" s="34"/>
      <c r="P57" s="17" t="s">
        <v>165</v>
      </c>
      <c r="Q57" s="100">
        <v>257137.5</v>
      </c>
      <c r="R57" s="101"/>
      <c r="S57" s="47">
        <v>150958.4</v>
      </c>
      <c r="V57" s="41"/>
      <c r="W57" s="102"/>
    </row>
    <row r="58" spans="1:23" ht="19.5" customHeight="1">
      <c r="A58" s="36"/>
      <c r="B58" s="17" t="s">
        <v>166</v>
      </c>
      <c r="C58" s="20">
        <v>552821.4</v>
      </c>
      <c r="D58" s="20"/>
      <c r="E58" s="20">
        <v>298797.20999999996</v>
      </c>
      <c r="F58" s="36"/>
      <c r="G58" s="36"/>
      <c r="H58" s="34"/>
      <c r="I58" s="17" t="s">
        <v>167</v>
      </c>
      <c r="J58" s="47">
        <v>833086.9</v>
      </c>
      <c r="K58" s="72"/>
      <c r="L58" s="47">
        <v>370422.75</v>
      </c>
      <c r="M58" s="36"/>
      <c r="N58" s="36"/>
      <c r="O58" s="34"/>
      <c r="P58" s="17" t="s">
        <v>168</v>
      </c>
      <c r="Q58" s="100">
        <v>1357382.9</v>
      </c>
      <c r="R58" s="101"/>
      <c r="S58" s="47">
        <v>427832.47</v>
      </c>
      <c r="V58" s="41"/>
      <c r="W58" s="102"/>
    </row>
    <row r="59" spans="1:23" ht="19.5" customHeight="1">
      <c r="A59" s="36"/>
      <c r="B59" s="17" t="s">
        <v>169</v>
      </c>
      <c r="C59" s="20">
        <v>69665.2</v>
      </c>
      <c r="D59" s="20"/>
      <c r="E59" s="20">
        <v>27412.5</v>
      </c>
      <c r="F59" s="36"/>
      <c r="G59" s="36"/>
      <c r="H59" s="34"/>
      <c r="I59" s="17" t="s">
        <v>170</v>
      </c>
      <c r="J59" s="47">
        <v>526702.5</v>
      </c>
      <c r="K59" s="72"/>
      <c r="L59" s="47">
        <v>311044.95</v>
      </c>
      <c r="M59" s="36"/>
      <c r="N59" s="36"/>
      <c r="O59" s="26"/>
      <c r="P59" s="17" t="s">
        <v>171</v>
      </c>
      <c r="Q59" s="100">
        <v>1154699.1</v>
      </c>
      <c r="R59" s="101"/>
      <c r="S59" s="47">
        <v>501621.56</v>
      </c>
      <c r="V59" s="41"/>
      <c r="W59" s="102"/>
    </row>
    <row r="60" spans="1:23" ht="19.5" customHeight="1">
      <c r="A60" s="36"/>
      <c r="B60" s="17" t="s">
        <v>172</v>
      </c>
      <c r="C60" s="20">
        <v>100248.29999999999</v>
      </c>
      <c r="D60" s="20"/>
      <c r="E60" s="20">
        <v>26905.1</v>
      </c>
      <c r="F60" s="36"/>
      <c r="G60" s="36"/>
      <c r="H60" s="37"/>
      <c r="I60" s="17" t="s">
        <v>173</v>
      </c>
      <c r="J60" s="47">
        <v>1172689.1</v>
      </c>
      <c r="K60" s="72"/>
      <c r="L60" s="47">
        <v>642264.96</v>
      </c>
      <c r="M60" s="36"/>
      <c r="N60" s="36"/>
      <c r="O60" s="3"/>
      <c r="P60" s="17" t="s">
        <v>174</v>
      </c>
      <c r="Q60" s="100">
        <v>95966.2</v>
      </c>
      <c r="R60" s="101"/>
      <c r="S60" s="47">
        <v>31463.58</v>
      </c>
      <c r="V60" s="41"/>
      <c r="W60" s="102"/>
    </row>
    <row r="61" spans="1:23" ht="19.5" customHeight="1">
      <c r="A61" s="36"/>
      <c r="B61" s="17" t="s">
        <v>175</v>
      </c>
      <c r="C61" s="20">
        <v>15221.7</v>
      </c>
      <c r="D61" s="20"/>
      <c r="E61" s="20">
        <v>4367</v>
      </c>
      <c r="F61" s="36"/>
      <c r="G61" s="36"/>
      <c r="H61" s="37"/>
      <c r="I61" s="17" t="s">
        <v>176</v>
      </c>
      <c r="J61" s="47">
        <v>324328.3</v>
      </c>
      <c r="K61" s="72"/>
      <c r="L61" s="47">
        <v>185398.9</v>
      </c>
      <c r="M61" s="36"/>
      <c r="N61" s="36"/>
      <c r="O61" s="3"/>
      <c r="P61" s="17" t="s">
        <v>177</v>
      </c>
      <c r="Q61" s="100">
        <v>38128.9</v>
      </c>
      <c r="R61" s="101"/>
      <c r="S61" s="47">
        <v>21469.38</v>
      </c>
      <c r="V61" s="41"/>
      <c r="W61" s="102"/>
    </row>
    <row r="62" spans="1:23" ht="19.5" customHeight="1">
      <c r="A62" s="36"/>
      <c r="B62" s="17" t="s">
        <v>178</v>
      </c>
      <c r="C62" s="20">
        <v>456352.9</v>
      </c>
      <c r="D62" s="20"/>
      <c r="E62" s="20">
        <v>201748.95</v>
      </c>
      <c r="F62" s="36"/>
      <c r="G62" s="36"/>
      <c r="H62" s="37"/>
      <c r="I62" s="17" t="s">
        <v>179</v>
      </c>
      <c r="J62" s="47">
        <v>891490.8</v>
      </c>
      <c r="K62" s="72"/>
      <c r="L62" s="47">
        <v>533313.22</v>
      </c>
      <c r="M62" s="36"/>
      <c r="N62" s="36"/>
      <c r="O62" s="3"/>
      <c r="P62" s="17" t="s">
        <v>180</v>
      </c>
      <c r="Q62" s="100">
        <v>64909.6</v>
      </c>
      <c r="R62" s="101"/>
      <c r="S62" s="47">
        <v>28789.62</v>
      </c>
      <c r="V62" s="41"/>
      <c r="W62" s="102"/>
    </row>
    <row r="63" spans="1:23" ht="19.5" customHeight="1">
      <c r="A63" s="36"/>
      <c r="B63" s="17" t="s">
        <v>181</v>
      </c>
      <c r="C63" s="20">
        <v>74692.4</v>
      </c>
      <c r="D63" s="20"/>
      <c r="E63" s="20">
        <v>15021.3</v>
      </c>
      <c r="F63" s="36"/>
      <c r="G63" s="36"/>
      <c r="H63" s="37"/>
      <c r="I63" s="17" t="s">
        <v>182</v>
      </c>
      <c r="J63" s="47">
        <v>63031.3</v>
      </c>
      <c r="K63" s="72"/>
      <c r="L63" s="47">
        <v>16547.2</v>
      </c>
      <c r="M63" s="36"/>
      <c r="N63" s="36"/>
      <c r="O63" s="3"/>
      <c r="P63" s="17" t="s">
        <v>183</v>
      </c>
      <c r="Q63" s="100">
        <v>329376</v>
      </c>
      <c r="R63" s="101"/>
      <c r="S63" s="47">
        <v>137051.69</v>
      </c>
      <c r="V63" s="41"/>
      <c r="W63" s="102"/>
    </row>
    <row r="64" spans="1:23" ht="19.5" customHeight="1">
      <c r="A64" s="36"/>
      <c r="B64" s="17" t="s">
        <v>184</v>
      </c>
      <c r="C64" s="20">
        <v>101980.5</v>
      </c>
      <c r="D64" s="20"/>
      <c r="E64" s="20">
        <v>23915</v>
      </c>
      <c r="F64" s="36"/>
      <c r="G64" s="36"/>
      <c r="H64" s="37"/>
      <c r="I64" s="17" t="s">
        <v>185</v>
      </c>
      <c r="J64" s="47">
        <v>135406.75</v>
      </c>
      <c r="K64" s="72"/>
      <c r="L64" s="47">
        <v>24935.2</v>
      </c>
      <c r="M64" s="36"/>
      <c r="N64" s="36"/>
      <c r="O64" s="26"/>
      <c r="P64" s="17" t="s">
        <v>186</v>
      </c>
      <c r="Q64" s="100">
        <v>230875</v>
      </c>
      <c r="R64" s="101"/>
      <c r="S64" s="47">
        <v>178215</v>
      </c>
      <c r="V64" s="41"/>
      <c r="W64" s="102"/>
    </row>
    <row r="65" spans="1:23" ht="19.5" customHeight="1">
      <c r="A65" s="36"/>
      <c r="B65" s="17" t="s">
        <v>187</v>
      </c>
      <c r="C65" s="20">
        <v>44525.2</v>
      </c>
      <c r="D65" s="20"/>
      <c r="E65" s="20">
        <v>2226.15</v>
      </c>
      <c r="F65" s="36"/>
      <c r="G65" s="36"/>
      <c r="H65" s="37"/>
      <c r="I65" s="17" t="s">
        <v>188</v>
      </c>
      <c r="J65" s="47">
        <v>578782.1</v>
      </c>
      <c r="K65" s="69"/>
      <c r="L65" s="47">
        <v>244945.1</v>
      </c>
      <c r="M65" s="36"/>
      <c r="N65" s="36"/>
      <c r="O65" s="26" t="s">
        <v>189</v>
      </c>
      <c r="P65" s="105" t="s">
        <v>190</v>
      </c>
      <c r="Q65" s="91">
        <f>SUM(Q66:Q67)</f>
        <v>413792.3</v>
      </c>
      <c r="R65" s="91">
        <f>SUM(R66:R67)</f>
        <v>0</v>
      </c>
      <c r="S65" s="91">
        <f>SUM(S66:S67)</f>
        <v>188522.88</v>
      </c>
      <c r="V65" s="41"/>
      <c r="W65" s="102"/>
    </row>
    <row r="66" spans="1:23" ht="19.5" customHeight="1">
      <c r="A66" s="36"/>
      <c r="B66" s="17" t="s">
        <v>191</v>
      </c>
      <c r="C66" s="20">
        <v>558848.5</v>
      </c>
      <c r="D66" s="20"/>
      <c r="E66" s="20">
        <v>272348.39</v>
      </c>
      <c r="F66" s="36"/>
      <c r="G66" s="36"/>
      <c r="H66" s="36"/>
      <c r="I66" s="17" t="s">
        <v>192</v>
      </c>
      <c r="J66" s="47">
        <v>565246.9</v>
      </c>
      <c r="K66" s="69"/>
      <c r="L66" s="47">
        <v>379518.02</v>
      </c>
      <c r="M66" s="36"/>
      <c r="N66" s="36"/>
      <c r="O66" s="3"/>
      <c r="P66" s="17" t="s">
        <v>193</v>
      </c>
      <c r="Q66" s="47">
        <v>316567.8</v>
      </c>
      <c r="R66" s="47"/>
      <c r="S66" s="47">
        <v>136022.55</v>
      </c>
      <c r="V66" s="41"/>
      <c r="W66" s="102"/>
    </row>
    <row r="67" spans="1:23" ht="19.5" customHeight="1">
      <c r="A67" s="36"/>
      <c r="B67" s="17" t="s">
        <v>194</v>
      </c>
      <c r="C67" s="20">
        <v>74732.9</v>
      </c>
      <c r="D67" s="20"/>
      <c r="E67" s="20">
        <v>31590.95</v>
      </c>
      <c r="F67" s="36"/>
      <c r="G67" s="36"/>
      <c r="H67" s="36"/>
      <c r="I67" s="17" t="s">
        <v>195</v>
      </c>
      <c r="J67" s="47">
        <v>299129.7</v>
      </c>
      <c r="K67" s="69"/>
      <c r="L67" s="47">
        <v>106670.54</v>
      </c>
      <c r="M67" s="36"/>
      <c r="N67" s="36"/>
      <c r="O67" s="34"/>
      <c r="P67" s="17" t="s">
        <v>196</v>
      </c>
      <c r="Q67" s="47">
        <v>97224.5</v>
      </c>
      <c r="R67" s="47"/>
      <c r="S67" s="47">
        <v>52500.33</v>
      </c>
      <c r="V67" s="41"/>
      <c r="W67" s="102"/>
    </row>
    <row r="68" spans="1:23" ht="19.5" customHeight="1">
      <c r="A68" s="36"/>
      <c r="B68" s="17" t="s">
        <v>197</v>
      </c>
      <c r="C68" s="20">
        <v>74482.4</v>
      </c>
      <c r="D68" s="20"/>
      <c r="E68" s="20">
        <v>43407.41</v>
      </c>
      <c r="F68" s="37"/>
      <c r="G68" s="37"/>
      <c r="H68" s="36"/>
      <c r="I68" s="17" t="s">
        <v>198</v>
      </c>
      <c r="J68" s="47">
        <v>529959.92</v>
      </c>
      <c r="K68" s="69"/>
      <c r="L68" s="47">
        <v>212760.3</v>
      </c>
      <c r="M68" s="36"/>
      <c r="N68" s="36"/>
      <c r="O68" s="26" t="s">
        <v>199</v>
      </c>
      <c r="P68" s="106" t="s">
        <v>200</v>
      </c>
      <c r="Q68" s="91">
        <f>SUM(Q69:Q74)</f>
        <v>788085.3</v>
      </c>
      <c r="R68" s="92"/>
      <c r="S68" s="91">
        <f>SUM(S69:S74)</f>
        <v>251406.66999999998</v>
      </c>
      <c r="V68" s="41"/>
      <c r="W68" s="102"/>
    </row>
    <row r="69" spans="1:23" ht="19.5" customHeight="1">
      <c r="A69" s="36"/>
      <c r="B69" s="17" t="s">
        <v>201</v>
      </c>
      <c r="C69" s="20">
        <v>39028.9</v>
      </c>
      <c r="D69" s="20"/>
      <c r="E69" s="20">
        <v>9030.95</v>
      </c>
      <c r="F69" s="37"/>
      <c r="G69" s="37"/>
      <c r="H69" s="36"/>
      <c r="I69" s="17" t="s">
        <v>202</v>
      </c>
      <c r="J69" s="47">
        <v>1140702.7</v>
      </c>
      <c r="K69" s="69"/>
      <c r="L69" s="47">
        <v>846657.86</v>
      </c>
      <c r="M69" s="37"/>
      <c r="N69" s="37"/>
      <c r="O69" s="34"/>
      <c r="P69" s="17" t="s">
        <v>203</v>
      </c>
      <c r="Q69" s="20">
        <v>310167.3</v>
      </c>
      <c r="R69" s="96"/>
      <c r="S69" s="20">
        <v>94602.49</v>
      </c>
      <c r="V69" s="41"/>
      <c r="W69" s="102"/>
    </row>
    <row r="70" spans="1:23" ht="19.5" customHeight="1">
      <c r="A70" s="37"/>
      <c r="B70" s="17" t="s">
        <v>204</v>
      </c>
      <c r="C70" s="20">
        <v>497457.5</v>
      </c>
      <c r="D70" s="20"/>
      <c r="E70" s="20">
        <v>239637.42</v>
      </c>
      <c r="F70" s="37"/>
      <c r="G70" s="37"/>
      <c r="H70" s="36"/>
      <c r="I70" s="107" t="s">
        <v>205</v>
      </c>
      <c r="J70" s="47">
        <v>311086</v>
      </c>
      <c r="K70" s="108"/>
      <c r="L70" s="47">
        <v>99187.2</v>
      </c>
      <c r="M70" s="37"/>
      <c r="N70" s="37"/>
      <c r="O70" s="34"/>
      <c r="P70" s="17" t="s">
        <v>206</v>
      </c>
      <c r="Q70" s="20">
        <v>30987.199999999997</v>
      </c>
      <c r="R70" s="96"/>
      <c r="S70" s="20">
        <v>15133.11</v>
      </c>
      <c r="V70" s="41"/>
      <c r="W70" s="102"/>
    </row>
    <row r="71" spans="1:23" ht="19.5" customHeight="1">
      <c r="A71" s="37"/>
      <c r="B71" s="17" t="s">
        <v>207</v>
      </c>
      <c r="C71" s="20">
        <v>65828.8</v>
      </c>
      <c r="D71" s="20"/>
      <c r="E71" s="20">
        <v>15329.95</v>
      </c>
      <c r="F71" s="37"/>
      <c r="G71" s="37"/>
      <c r="H71" s="36"/>
      <c r="I71" s="17" t="s">
        <v>208</v>
      </c>
      <c r="J71" s="47">
        <v>36074.3</v>
      </c>
      <c r="K71" s="71"/>
      <c r="L71" s="47">
        <v>14620.4</v>
      </c>
      <c r="M71" s="37"/>
      <c r="N71" s="37"/>
      <c r="O71" s="36"/>
      <c r="P71" s="17" t="s">
        <v>209</v>
      </c>
      <c r="Q71" s="20">
        <v>81886.8</v>
      </c>
      <c r="R71" s="96"/>
      <c r="S71" s="20">
        <v>14471.7</v>
      </c>
      <c r="V71" s="41"/>
      <c r="W71" s="102"/>
    </row>
    <row r="72" spans="1:21" s="4" customFormat="1" ht="19.5" customHeight="1">
      <c r="A72" s="37"/>
      <c r="B72" s="17" t="s">
        <v>210</v>
      </c>
      <c r="C72" s="20">
        <v>41601.2</v>
      </c>
      <c r="D72" s="20"/>
      <c r="E72" s="20">
        <v>9609.8</v>
      </c>
      <c r="F72" s="37"/>
      <c r="G72" s="37"/>
      <c r="H72" s="36"/>
      <c r="I72" s="17" t="s">
        <v>211</v>
      </c>
      <c r="J72" s="47">
        <v>30097.8</v>
      </c>
      <c r="K72" s="71"/>
      <c r="L72" s="47">
        <v>16036</v>
      </c>
      <c r="M72" s="37"/>
      <c r="N72" s="37"/>
      <c r="O72" s="36"/>
      <c r="P72" s="17" t="s">
        <v>212</v>
      </c>
      <c r="Q72" s="20">
        <v>279021.2</v>
      </c>
      <c r="R72" s="96"/>
      <c r="S72" s="20">
        <v>93691.17</v>
      </c>
      <c r="T72" s="5"/>
      <c r="U72" s="84"/>
    </row>
    <row r="73" spans="1:21" s="4" customFormat="1" ht="19.5" customHeight="1">
      <c r="A73" s="37"/>
      <c r="B73" s="17" t="s">
        <v>213</v>
      </c>
      <c r="C73" s="20">
        <v>56114.600000000006</v>
      </c>
      <c r="D73" s="20"/>
      <c r="E73" s="20">
        <v>19057.7</v>
      </c>
      <c r="F73" s="37"/>
      <c r="G73" s="37"/>
      <c r="H73" s="36"/>
      <c r="I73" s="17" t="s">
        <v>214</v>
      </c>
      <c r="J73" s="47">
        <v>81330.98</v>
      </c>
      <c r="K73" s="72"/>
      <c r="L73" s="47">
        <v>19175.2</v>
      </c>
      <c r="M73" s="37"/>
      <c r="N73" s="37"/>
      <c r="O73" s="26"/>
      <c r="P73" s="17" t="s">
        <v>215</v>
      </c>
      <c r="Q73" s="47"/>
      <c r="R73" s="101"/>
      <c r="S73" s="20"/>
      <c r="T73" s="5"/>
      <c r="U73" s="84"/>
    </row>
    <row r="74" spans="1:21" s="4" customFormat="1" ht="19.5" customHeight="1">
      <c r="A74" s="37"/>
      <c r="B74" s="17" t="s">
        <v>216</v>
      </c>
      <c r="C74" s="20">
        <v>103265</v>
      </c>
      <c r="D74" s="20"/>
      <c r="E74" s="20">
        <v>23969.5</v>
      </c>
      <c r="F74" s="37"/>
      <c r="G74" s="37"/>
      <c r="H74" s="36"/>
      <c r="I74" s="17" t="s">
        <v>217</v>
      </c>
      <c r="J74" s="47">
        <v>1148175.2</v>
      </c>
      <c r="K74" s="72"/>
      <c r="L74" s="47">
        <v>599825.63</v>
      </c>
      <c r="M74" s="37"/>
      <c r="N74" s="37"/>
      <c r="O74" s="34"/>
      <c r="P74" s="17" t="s">
        <v>218</v>
      </c>
      <c r="Q74" s="20">
        <v>86022.8</v>
      </c>
      <c r="R74" s="96"/>
      <c r="S74" s="20">
        <v>33508.2</v>
      </c>
      <c r="T74" s="5"/>
      <c r="U74" s="84"/>
    </row>
    <row r="75" spans="1:20" ht="19.5" customHeight="1">
      <c r="A75" s="36"/>
      <c r="B75" s="17" t="s">
        <v>219</v>
      </c>
      <c r="C75" s="20">
        <v>123263.7</v>
      </c>
      <c r="D75" s="20"/>
      <c r="E75" s="20">
        <v>19228</v>
      </c>
      <c r="F75" s="36"/>
      <c r="G75" s="36"/>
      <c r="H75" s="36"/>
      <c r="I75" s="17" t="s">
        <v>220</v>
      </c>
      <c r="J75" s="64"/>
      <c r="K75" s="64"/>
      <c r="L75" s="64"/>
      <c r="M75" s="36"/>
      <c r="N75" s="36"/>
      <c r="O75" s="34"/>
      <c r="P75" s="4"/>
      <c r="Q75" s="113"/>
      <c r="R75" s="113"/>
      <c r="S75" s="113"/>
      <c r="T75" s="4"/>
    </row>
    <row r="76" spans="1:20" ht="19.5" customHeight="1">
      <c r="A76" s="36"/>
      <c r="B76" s="17" t="s">
        <v>221</v>
      </c>
      <c r="C76" s="20">
        <v>439908.7</v>
      </c>
      <c r="D76" s="20"/>
      <c r="E76" s="20">
        <v>44550</v>
      </c>
      <c r="F76" s="36"/>
      <c r="G76" s="36"/>
      <c r="H76" s="34"/>
      <c r="I76" s="36"/>
      <c r="J76" s="36"/>
      <c r="K76" s="36"/>
      <c r="L76" s="36"/>
      <c r="M76" s="36"/>
      <c r="N76" s="36"/>
      <c r="O76" s="26" t="s">
        <v>222</v>
      </c>
      <c r="P76" s="109" t="s">
        <v>223</v>
      </c>
      <c r="Q76" s="45">
        <v>122250.1</v>
      </c>
      <c r="R76" s="45">
        <f>SUM(R77)</f>
        <v>0</v>
      </c>
      <c r="S76" s="45">
        <v>15120.15</v>
      </c>
      <c r="T76" s="4"/>
    </row>
    <row r="77" spans="1:20" ht="19.5" customHeight="1">
      <c r="A77" s="36"/>
      <c r="B77" s="17" t="s">
        <v>224</v>
      </c>
      <c r="C77" s="47">
        <v>126342</v>
      </c>
      <c r="D77" s="47"/>
      <c r="E77" s="47">
        <v>0</v>
      </c>
      <c r="F77" s="36"/>
      <c r="G77" s="36"/>
      <c r="H77" s="34"/>
      <c r="I77" s="36"/>
      <c r="J77" s="36"/>
      <c r="K77" s="36"/>
      <c r="L77" s="36"/>
      <c r="M77" s="36"/>
      <c r="N77" s="36"/>
      <c r="O77" s="34"/>
      <c r="P77" s="17" t="s">
        <v>225</v>
      </c>
      <c r="Q77" s="47">
        <v>122250.1</v>
      </c>
      <c r="R77" s="60"/>
      <c r="S77" s="47">
        <v>26358.38</v>
      </c>
      <c r="T77" s="4"/>
    </row>
    <row r="78" spans="1:20" ht="19.5" customHeight="1">
      <c r="A78" s="36"/>
      <c r="B78" s="17" t="s">
        <v>226</v>
      </c>
      <c r="C78" s="47">
        <v>90044.1</v>
      </c>
      <c r="D78" s="47"/>
      <c r="E78" s="47">
        <v>0</v>
      </c>
      <c r="F78" s="36"/>
      <c r="G78" s="36"/>
      <c r="H78" s="34"/>
      <c r="I78" s="36"/>
      <c r="J78" s="36"/>
      <c r="K78" s="36"/>
      <c r="L78" s="36"/>
      <c r="M78" s="36"/>
      <c r="N78" s="36"/>
      <c r="O78" s="110" t="s">
        <v>227</v>
      </c>
      <c r="P78" s="111"/>
      <c r="Q78" s="114"/>
      <c r="R78" s="114">
        <f>D5+K5+K22+K24+K34+R5+R11+R26+R48+R65+R68+R76</f>
        <v>0</v>
      </c>
      <c r="S78" s="114"/>
      <c r="T78" s="4"/>
    </row>
    <row r="79" spans="1:20" ht="19.5" customHeight="1">
      <c r="A79" s="36"/>
      <c r="B79" s="17" t="s">
        <v>228</v>
      </c>
      <c r="C79" s="20">
        <v>286691.3</v>
      </c>
      <c r="D79" s="20"/>
      <c r="E79" s="20">
        <v>35828</v>
      </c>
      <c r="F79" s="36"/>
      <c r="G79" s="36"/>
      <c r="H79" s="37"/>
      <c r="I79" s="36"/>
      <c r="J79" s="36"/>
      <c r="K79" s="36"/>
      <c r="L79" s="36"/>
      <c r="M79" s="36"/>
      <c r="N79" s="36"/>
      <c r="O79" s="37"/>
      <c r="P79" s="37"/>
      <c r="Q79" s="37"/>
      <c r="R79" s="37"/>
      <c r="S79" s="37"/>
      <c r="T79" s="4"/>
    </row>
    <row r="80" spans="1:20" ht="19.5" customHeight="1">
      <c r="A80" s="36"/>
      <c r="B80" s="17" t="s">
        <v>229</v>
      </c>
      <c r="C80" s="47">
        <v>117455.7</v>
      </c>
      <c r="D80" s="47"/>
      <c r="E80" s="47">
        <v>0</v>
      </c>
      <c r="F80" s="36"/>
      <c r="G80" s="36"/>
      <c r="H80" s="37"/>
      <c r="I80" s="36"/>
      <c r="J80" s="36"/>
      <c r="K80" s="36"/>
      <c r="L80" s="36"/>
      <c r="M80" s="36"/>
      <c r="N80" s="36"/>
      <c r="O80" s="37"/>
      <c r="P80" s="37"/>
      <c r="Q80" s="37"/>
      <c r="R80" s="37"/>
      <c r="S80" s="37"/>
      <c r="T80" s="4"/>
    </row>
    <row r="81" spans="1:20" ht="19.5" customHeight="1">
      <c r="A81" s="36"/>
      <c r="B81" s="103" t="s">
        <v>230</v>
      </c>
      <c r="C81" s="47">
        <v>189202.7</v>
      </c>
      <c r="D81" s="47"/>
      <c r="E81" s="47">
        <v>0</v>
      </c>
      <c r="F81" s="36"/>
      <c r="G81" s="36"/>
      <c r="H81" s="37"/>
      <c r="I81" s="36"/>
      <c r="J81" s="36"/>
      <c r="K81" s="36"/>
      <c r="L81" s="36"/>
      <c r="M81" s="36"/>
      <c r="N81" s="36"/>
      <c r="O81" s="37"/>
      <c r="P81" s="37"/>
      <c r="Q81" s="37"/>
      <c r="R81" s="37"/>
      <c r="S81" s="37"/>
      <c r="T81" s="4"/>
    </row>
    <row r="82" spans="2:20" ht="22.5" customHeight="1">
      <c r="B82" s="104" t="s">
        <v>231</v>
      </c>
      <c r="O82" s="112"/>
      <c r="P82" s="112"/>
      <c r="Q82" s="112"/>
      <c r="R82" s="112"/>
      <c r="S82" s="112"/>
      <c r="T82" s="4"/>
    </row>
    <row r="83" spans="15:20" ht="15.75">
      <c r="O83" s="84"/>
      <c r="P83" s="84"/>
      <c r="Q83" s="84"/>
      <c r="R83" s="84"/>
      <c r="S83" s="84"/>
      <c r="T83" s="4"/>
    </row>
    <row r="84" spans="15:20" ht="15.75">
      <c r="O84" s="84"/>
      <c r="P84" s="84"/>
      <c r="Q84" s="84"/>
      <c r="R84" s="84"/>
      <c r="S84" s="84"/>
      <c r="T84" s="4"/>
    </row>
    <row r="85" spans="15:20" ht="15.75">
      <c r="O85" s="4"/>
      <c r="P85" s="4"/>
      <c r="Q85" s="4"/>
      <c r="R85" s="4"/>
      <c r="S85" s="4"/>
      <c r="T85" s="4"/>
    </row>
    <row r="86" spans="15:20" ht="15.75">
      <c r="O86" s="4"/>
      <c r="P86" s="4"/>
      <c r="Q86" s="4"/>
      <c r="R86" s="4"/>
      <c r="S86" s="4"/>
      <c r="T86" s="4"/>
    </row>
    <row r="87" spans="15:20" ht="15.75">
      <c r="O87" s="4"/>
      <c r="P87" s="4"/>
      <c r="Q87" s="4"/>
      <c r="R87" s="4"/>
      <c r="S87" s="4"/>
      <c r="T87" s="4"/>
    </row>
    <row r="88" spans="15:20" ht="15.75">
      <c r="O88" s="4"/>
      <c r="P88" s="4"/>
      <c r="Q88" s="4"/>
      <c r="R88" s="4"/>
      <c r="S88" s="4"/>
      <c r="T88" s="4"/>
    </row>
    <row r="89" spans="15:20" ht="15.75">
      <c r="O89" s="4"/>
      <c r="P89" s="4"/>
      <c r="Q89" s="4"/>
      <c r="R89" s="4"/>
      <c r="S89" s="4"/>
      <c r="T89" s="4"/>
    </row>
    <row r="90" ht="15.75">
      <c r="T90" s="4"/>
    </row>
    <row r="91" ht="15.75">
      <c r="T91" s="4"/>
    </row>
    <row r="92" ht="15.75">
      <c r="T92" s="4"/>
    </row>
  </sheetData>
  <sheetProtection/>
  <printOptions/>
  <pageMargins left="1.28" right="0.75" top="0.5" bottom="0.64" header="0.5" footer="0.36"/>
  <pageSetup horizontalDpi="180" verticalDpi="18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I24" sqref="I2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horizontalDpi="180" verticalDpi="18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2018-04-10T00:55:05Z</cp:lastPrinted>
  <dcterms:created xsi:type="dcterms:W3CDTF">1996-12-17T01:32:42Z</dcterms:created>
  <dcterms:modified xsi:type="dcterms:W3CDTF">2019-07-10T07:45:36Z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